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yle\OSM Dataset Upload\REPS Sediment Contaminants from Artificial Substrates\"/>
    </mc:Choice>
  </mc:AlternateContent>
  <xr:revisionPtr revIDLastSave="0" documentId="8_{E7CA039E-98A9-4653-BD04-04CBB440AD06}" xr6:coauthVersionLast="46" xr6:coauthVersionMax="46" xr10:uidLastSave="{00000000-0000-0000-0000-000000000000}"/>
  <bookViews>
    <workbookView xWindow="-108" yWindow="-108" windowWidth="23256" windowHeight="12576" firstSheet="1" activeTab="6" xr2:uid="{DD64650C-1AC5-4E36-9CE6-316C3A273C9A}"/>
  </bookViews>
  <sheets>
    <sheet name="Notes" sheetId="9" r:id="rId1"/>
    <sheet name="Master" sheetId="1" r:id="rId2"/>
    <sheet name="PPE-seds" sheetId="2" r:id="rId3"/>
    <sheet name="Water Quality" sheetId="3" r:id="rId4"/>
    <sheet name="Odonate Mercury" sheetId="5" r:id="rId5"/>
    <sheet name="Bioaccumulation Factors" sheetId="6" r:id="rId6"/>
    <sheet name="AllInvertebrate Mercury" sheetId="1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6" l="1"/>
  <c r="H6" i="6"/>
  <c r="K5" i="6"/>
  <c r="L5" i="6" s="1"/>
  <c r="H5" i="6"/>
  <c r="E5" i="6"/>
  <c r="F5" i="6" s="1"/>
  <c r="E30" i="5"/>
  <c r="E29" i="5"/>
  <c r="E28" i="5"/>
  <c r="E27" i="5"/>
  <c r="E26" i="5"/>
  <c r="E25" i="5"/>
  <c r="E24" i="5"/>
  <c r="E19" i="5"/>
  <c r="E18" i="5"/>
  <c r="E17" i="5"/>
  <c r="E16" i="5"/>
  <c r="K3" i="6"/>
  <c r="L3" i="6" s="1"/>
  <c r="H3" i="6"/>
  <c r="F3" i="6"/>
  <c r="E3" i="6"/>
  <c r="K2" i="6"/>
  <c r="L2" i="6" s="1"/>
  <c r="E2" i="6"/>
  <c r="F2" i="6" s="1"/>
  <c r="L5" i="5"/>
  <c r="M5" i="5" s="1"/>
  <c r="K5" i="5"/>
  <c r="L4" i="5"/>
  <c r="M4" i="5" s="1"/>
  <c r="K4" i="5"/>
  <c r="I4" i="5"/>
  <c r="J4" i="5" s="1"/>
  <c r="H4" i="5"/>
</calcChain>
</file>

<file path=xl/sharedStrings.xml><?xml version="1.0" encoding="utf-8"?>
<sst xmlns="http://schemas.openxmlformats.org/spreadsheetml/2006/main" count="530" uniqueCount="97">
  <si>
    <t>ST1</t>
  </si>
  <si>
    <t>ST2</t>
  </si>
  <si>
    <t>ST3</t>
  </si>
  <si>
    <t>ST4</t>
  </si>
  <si>
    <t>THg (ng/g)</t>
  </si>
  <si>
    <t>N/A</t>
  </si>
  <si>
    <t>51.005 ± 2.165</t>
  </si>
  <si>
    <t>MeHg (ng/g)</t>
  </si>
  <si>
    <t>36.32 ± 2.11</t>
  </si>
  <si>
    <t>34.985 ± 1.575</t>
  </si>
  <si>
    <t>month</t>
  </si>
  <si>
    <t>site</t>
  </si>
  <si>
    <t xml:space="preserve">e.october </t>
  </si>
  <si>
    <t>d.stbriff1</t>
  </si>
  <si>
    <t>c.august</t>
  </si>
  <si>
    <t>a.stbriff10</t>
  </si>
  <si>
    <t>e.october</t>
  </si>
  <si>
    <t>b.stbriff7</t>
  </si>
  <si>
    <t>Mercury</t>
  </si>
  <si>
    <t>thg</t>
  </si>
  <si>
    <t>mehg</t>
  </si>
  <si>
    <t>THg</t>
  </si>
  <si>
    <t>MeHg</t>
  </si>
  <si>
    <t>SD</t>
  </si>
  <si>
    <t>SEM</t>
  </si>
  <si>
    <t>d.STBRIFF1</t>
  </si>
  <si>
    <t>a.STBRIFF10</t>
  </si>
  <si>
    <t>b.STBRIFF7</t>
  </si>
  <si>
    <t>Date</t>
  </si>
  <si>
    <t>Site</t>
  </si>
  <si>
    <t>THgTissue Conc (ng/g)</t>
  </si>
  <si>
    <t>THgWater Conc (ng/L)</t>
  </si>
  <si>
    <t>THg BAF</t>
  </si>
  <si>
    <t>LogTHgBAF</t>
  </si>
  <si>
    <t>THgsed conc (ng/g)</t>
  </si>
  <si>
    <t>THg BSAF</t>
  </si>
  <si>
    <t>MeHgTissueConc (ng/g)</t>
  </si>
  <si>
    <t>MeHg WaterConc (ng/L)</t>
  </si>
  <si>
    <t>MeHg BAF</t>
  </si>
  <si>
    <t>LogMeHgBAF</t>
  </si>
  <si>
    <t>MeHgsed conc (ng/g)</t>
  </si>
  <si>
    <t>MeHg BSAF</t>
  </si>
  <si>
    <t>STBRIFF1</t>
  </si>
  <si>
    <t>NA</t>
  </si>
  <si>
    <t>STBRIFF7</t>
  </si>
  <si>
    <t>STBRIFF10</t>
  </si>
  <si>
    <t>Biota THg (ng/g)</t>
  </si>
  <si>
    <t>Biota MeHg (ng/g)</t>
  </si>
  <si>
    <t>Sediment THg (mg/kg)</t>
  </si>
  <si>
    <t>Sediment MeHg (mg/kg)</t>
  </si>
  <si>
    <t>Water Quality THg (ug/L)</t>
  </si>
  <si>
    <t>Water Quality MeHg (ug/L)</t>
  </si>
  <si>
    <t>40.57 ± 0</t>
  </si>
  <si>
    <t>EL1</t>
  </si>
  <si>
    <t>EL2</t>
  </si>
  <si>
    <t>EL3</t>
  </si>
  <si>
    <t>72.066 ± 0.72</t>
  </si>
  <si>
    <t>60.44 ± 6.18</t>
  </si>
  <si>
    <t>75.38714286 ± 2.70</t>
  </si>
  <si>
    <t>48.73285714 ± 2.86</t>
  </si>
  <si>
    <t>61.34 ± 5.36</t>
  </si>
  <si>
    <t>63.88 ± 3.16</t>
  </si>
  <si>
    <t>c.ellsriff4</t>
  </si>
  <si>
    <t>b.ellsriff2</t>
  </si>
  <si>
    <t>a.ellsriff5</t>
  </si>
  <si>
    <t>Avg</t>
  </si>
  <si>
    <t>EL4</t>
  </si>
  <si>
    <t>Total Mercury (mg/kg)</t>
  </si>
  <si>
    <t>Tray</t>
  </si>
  <si>
    <t>Month</t>
  </si>
  <si>
    <t>Concentration (ug/L)</t>
  </si>
  <si>
    <t>b.ELLSRIFF2</t>
  </si>
  <si>
    <t>c.ELLSRIFF4</t>
  </si>
  <si>
    <t>a.ELLSRIFF5</t>
  </si>
  <si>
    <t xml:space="preserve">Avg </t>
  </si>
  <si>
    <t>MeHg/THg</t>
  </si>
  <si>
    <t>%MeHg</t>
  </si>
  <si>
    <t>2012 Site Name</t>
  </si>
  <si>
    <t>2013 Site Name</t>
  </si>
  <si>
    <t>Latitude</t>
  </si>
  <si>
    <t>Longitude</t>
  </si>
  <si>
    <t>ELLS RIFF 4</t>
  </si>
  <si>
    <t>ELLS RIFF 2</t>
  </si>
  <si>
    <t>ELLS RIFF 5</t>
  </si>
  <si>
    <t>ELLS RIFF 9</t>
  </si>
  <si>
    <t>STB RIFF 1</t>
  </si>
  <si>
    <t>STB WSC</t>
  </si>
  <si>
    <t>STB RIFF 7</t>
  </si>
  <si>
    <t>ST3B</t>
  </si>
  <si>
    <t>STB RIFF 10</t>
  </si>
  <si>
    <t xml:space="preserve">Aug &amp; Oct </t>
  </si>
  <si>
    <t>ELLSRIFF4</t>
  </si>
  <si>
    <t>ELLSRIFF2</t>
  </si>
  <si>
    <t>ELLSRIFF5</t>
  </si>
  <si>
    <t>species</t>
  </si>
  <si>
    <t xml:space="preserve">Odonates </t>
  </si>
  <si>
    <t>Plecoptera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</si>
</sst>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C00000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2" fontId="2" fillId="0" borderId="0" xfId="1" applyNumberFormat="1"/>
    <xf numFmtId="2" fontId="3" fillId="0" borderId="0" xfId="1" applyNumberFormat="1" applyFont="1"/>
    <xf numFmtId="0" fontId="3" fillId="0" borderId="0" xfId="0" applyFont="1"/>
    <xf numFmtId="0" fontId="0" fillId="2" borderId="0" xfId="0" applyFill="1"/>
    <xf numFmtId="2" fontId="0" fillId="0" borderId="0" xfId="0" applyNumberFormat="1"/>
    <xf numFmtId="17" fontId="0" fillId="0" borderId="0" xfId="0" applyNumberFormat="1"/>
    <xf numFmtId="0" fontId="0" fillId="0" borderId="0" xfId="0" applyAlignment="1"/>
    <xf numFmtId="0" fontId="0" fillId="0" borderId="0" xfId="0" applyFont="1" applyAlignment="1"/>
    <xf numFmtId="0" fontId="0" fillId="0" borderId="0" xfId="0"/>
    <xf numFmtId="164" fontId="0" fillId="0" borderId="0" xfId="0" applyNumberFormat="1"/>
    <xf numFmtId="2" fontId="5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/>
    <xf numFmtId="0" fontId="6" fillId="3" borderId="1" xfId="0" applyFont="1" applyFill="1" applyBorder="1" applyAlignment="1" applyProtection="1">
      <alignment horizontal="center"/>
      <protection locked="0"/>
    </xf>
    <xf numFmtId="15" fontId="6" fillId="3" borderId="1" xfId="0" applyNumberFormat="1" applyFont="1" applyFill="1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5" fontId="6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/>
    <xf numFmtId="2" fontId="0" fillId="0" borderId="0" xfId="0" applyNumberFormat="1" applyAlignment="1">
      <alignment horizontal="center"/>
    </xf>
  </cellXfs>
  <cellStyles count="2">
    <cellStyle name="Normal" xfId="0" builtinId="0"/>
    <cellStyle name="Normal 3" xfId="1" xr:uid="{9C673B8F-43AD-4524-A138-81ADEBED5F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1AB31-0E82-49D7-9179-ECEA24FA1EC7}">
  <dimension ref="A1:D9"/>
  <sheetViews>
    <sheetView zoomScale="80" zoomScaleNormal="80" workbookViewId="0">
      <selection sqref="A1:D1"/>
    </sheetView>
  </sheetViews>
  <sheetFormatPr defaultRowHeight="14.4" x14ac:dyDescent="0.3"/>
  <cols>
    <col min="1" max="2" width="13.88671875" bestFit="1" customWidth="1"/>
    <col min="4" max="4" width="10.21875" bestFit="1" customWidth="1"/>
  </cols>
  <sheetData>
    <row r="1" spans="1:4" x14ac:dyDescent="0.3">
      <c r="A1" s="1" t="s">
        <v>77</v>
      </c>
      <c r="B1" s="1" t="s">
        <v>78</v>
      </c>
      <c r="C1" s="1" t="s">
        <v>79</v>
      </c>
      <c r="D1" s="1" t="s">
        <v>80</v>
      </c>
    </row>
    <row r="2" spans="1:4" x14ac:dyDescent="0.3">
      <c r="A2" s="11" t="s">
        <v>81</v>
      </c>
      <c r="B2" s="11" t="s">
        <v>53</v>
      </c>
      <c r="C2" s="12">
        <v>57.24456</v>
      </c>
      <c r="D2" s="12">
        <v>-111.7047</v>
      </c>
    </row>
    <row r="3" spans="1:4" x14ac:dyDescent="0.3">
      <c r="A3" s="11" t="s">
        <v>82</v>
      </c>
      <c r="B3" s="11" t="s">
        <v>54</v>
      </c>
      <c r="C3" s="12">
        <v>57.280670000000001</v>
      </c>
      <c r="D3" s="12">
        <v>-111.73656</v>
      </c>
    </row>
    <row r="4" spans="1:4" x14ac:dyDescent="0.3">
      <c r="A4" s="11" t="s">
        <v>83</v>
      </c>
      <c r="B4" s="11" t="s">
        <v>55</v>
      </c>
      <c r="C4" s="12">
        <v>57.227699999999999</v>
      </c>
      <c r="D4" s="12">
        <v>-111.95911</v>
      </c>
    </row>
    <row r="5" spans="1:4" x14ac:dyDescent="0.3">
      <c r="A5" s="11" t="s">
        <v>84</v>
      </c>
      <c r="B5" s="11" t="s">
        <v>66</v>
      </c>
      <c r="C5" s="12">
        <v>57.15128</v>
      </c>
      <c r="D5" s="12">
        <v>-112.1735</v>
      </c>
    </row>
    <row r="6" spans="1:4" x14ac:dyDescent="0.3">
      <c r="A6" s="11" t="s">
        <v>85</v>
      </c>
      <c r="B6" s="11" t="s">
        <v>0</v>
      </c>
      <c r="C6" s="12">
        <v>57.023180000000004</v>
      </c>
      <c r="D6" s="12">
        <v>-111.47572</v>
      </c>
    </row>
    <row r="7" spans="1:4" x14ac:dyDescent="0.3">
      <c r="A7" s="11" t="s">
        <v>86</v>
      </c>
      <c r="B7" s="11" t="s">
        <v>1</v>
      </c>
      <c r="C7" s="12">
        <v>56.999450000000003</v>
      </c>
      <c r="D7" s="12">
        <v>-111.40658000000001</v>
      </c>
    </row>
    <row r="8" spans="1:4" x14ac:dyDescent="0.3">
      <c r="A8" s="11" t="s">
        <v>87</v>
      </c>
      <c r="B8" s="11" t="s">
        <v>88</v>
      </c>
      <c r="C8" s="12">
        <v>56.979529999999997</v>
      </c>
      <c r="D8" s="12">
        <v>-111.29864999999999</v>
      </c>
    </row>
    <row r="9" spans="1:4" x14ac:dyDescent="0.3">
      <c r="A9" s="11" t="s">
        <v>89</v>
      </c>
      <c r="B9" s="11" t="s">
        <v>3</v>
      </c>
      <c r="C9" s="12">
        <v>56.868810000000003</v>
      </c>
      <c r="D9" s="12">
        <v>-111.14247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B5385-B025-47A1-AAAA-EAB61E5F70AE}">
  <dimension ref="A1:G8"/>
  <sheetViews>
    <sheetView zoomScale="80" zoomScaleNormal="80" workbookViewId="0">
      <selection activeCell="E20" sqref="E20"/>
    </sheetView>
  </sheetViews>
  <sheetFormatPr defaultRowHeight="14.4" x14ac:dyDescent="0.3"/>
  <cols>
    <col min="1" max="1" width="13.33203125" customWidth="1"/>
    <col min="2" max="2" width="14.5546875" bestFit="1" customWidth="1"/>
    <col min="3" max="3" width="16.33203125" bestFit="1" customWidth="1"/>
    <col min="4" max="4" width="19.77734375" bestFit="1" customWidth="1"/>
    <col min="5" max="5" width="21.5546875" bestFit="1" customWidth="1"/>
    <col min="6" max="6" width="22.109375" bestFit="1" customWidth="1"/>
    <col min="7" max="7" width="23.77734375" bestFit="1" customWidth="1"/>
    <col min="8" max="8" width="10.109375" customWidth="1"/>
    <col min="9" max="9" width="13.5546875" customWidth="1"/>
  </cols>
  <sheetData>
    <row r="1" spans="1:7" x14ac:dyDescent="0.3">
      <c r="A1" s="1" t="s">
        <v>29</v>
      </c>
      <c r="B1" s="1" t="s">
        <v>46</v>
      </c>
      <c r="C1" s="1" t="s">
        <v>47</v>
      </c>
      <c r="D1" s="1" t="s">
        <v>48</v>
      </c>
      <c r="E1" s="1" t="s">
        <v>49</v>
      </c>
      <c r="F1" s="1" t="s">
        <v>50</v>
      </c>
      <c r="G1" s="1" t="s">
        <v>51</v>
      </c>
    </row>
    <row r="2" spans="1:7" x14ac:dyDescent="0.3">
      <c r="A2" s="10" t="s">
        <v>0</v>
      </c>
      <c r="B2" t="s">
        <v>5</v>
      </c>
      <c r="C2" t="s">
        <v>52</v>
      </c>
      <c r="D2">
        <v>1.4033E-2</v>
      </c>
      <c r="E2" t="s">
        <v>5</v>
      </c>
      <c r="F2">
        <v>2.5994178658288632E-3</v>
      </c>
      <c r="G2">
        <v>1.6468299011489318E-4</v>
      </c>
    </row>
    <row r="3" spans="1:7" x14ac:dyDescent="0.3">
      <c r="A3" s="10" t="s">
        <v>1</v>
      </c>
      <c r="B3" t="s">
        <v>5</v>
      </c>
      <c r="C3" t="s">
        <v>5</v>
      </c>
      <c r="D3" t="s">
        <v>5</v>
      </c>
      <c r="E3" t="s">
        <v>5</v>
      </c>
      <c r="F3" t="s">
        <v>5</v>
      </c>
      <c r="G3" t="s">
        <v>5</v>
      </c>
    </row>
    <row r="4" spans="1:7" x14ac:dyDescent="0.3">
      <c r="A4" s="10" t="s">
        <v>2</v>
      </c>
      <c r="B4" s="9" t="s">
        <v>6</v>
      </c>
      <c r="C4" s="9" t="s">
        <v>8</v>
      </c>
      <c r="D4">
        <v>1.5116666666666667E-2</v>
      </c>
      <c r="E4" t="s">
        <v>5</v>
      </c>
      <c r="F4">
        <v>2.3330353027469571E-3</v>
      </c>
      <c r="G4">
        <v>1.3881478315762506E-4</v>
      </c>
    </row>
    <row r="5" spans="1:7" x14ac:dyDescent="0.3">
      <c r="A5" s="10" t="s">
        <v>3</v>
      </c>
      <c r="B5" s="9" t="s">
        <v>5</v>
      </c>
      <c r="C5" s="9" t="s">
        <v>9</v>
      </c>
      <c r="D5" t="s">
        <v>5</v>
      </c>
      <c r="E5" t="s">
        <v>5</v>
      </c>
      <c r="F5">
        <v>9.1299999999999992E-3</v>
      </c>
      <c r="G5" t="s">
        <v>5</v>
      </c>
    </row>
    <row r="6" spans="1:7" x14ac:dyDescent="0.3">
      <c r="A6" s="10" t="s">
        <v>53</v>
      </c>
      <c r="B6" s="9" t="s">
        <v>56</v>
      </c>
      <c r="C6" s="9" t="s">
        <v>59</v>
      </c>
      <c r="D6">
        <v>9.4741666666666655E-3</v>
      </c>
      <c r="E6" t="s">
        <v>5</v>
      </c>
      <c r="F6">
        <v>1.4599999999999999E-3</v>
      </c>
      <c r="G6">
        <v>6.0999999999999999E-5</v>
      </c>
    </row>
    <row r="7" spans="1:7" x14ac:dyDescent="0.3">
      <c r="A7" s="10" t="s">
        <v>54</v>
      </c>
      <c r="B7" s="9" t="s">
        <v>57</v>
      </c>
      <c r="C7" s="9" t="s">
        <v>60</v>
      </c>
      <c r="D7">
        <v>4.2616666666666664E-2</v>
      </c>
      <c r="E7" t="s">
        <v>5</v>
      </c>
      <c r="F7" t="s">
        <v>5</v>
      </c>
      <c r="G7" t="s">
        <v>5</v>
      </c>
    </row>
    <row r="8" spans="1:7" x14ac:dyDescent="0.3">
      <c r="A8" s="10" t="s">
        <v>55</v>
      </c>
      <c r="B8" s="9" t="s">
        <v>58</v>
      </c>
      <c r="C8" s="9" t="s">
        <v>61</v>
      </c>
      <c r="D8">
        <v>2.8951666666666667E-2</v>
      </c>
      <c r="E8" t="s">
        <v>5</v>
      </c>
      <c r="F8" t="s">
        <v>5</v>
      </c>
      <c r="G8" t="s">
        <v>5</v>
      </c>
    </row>
  </sheetData>
  <phoneticPr fontId="4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E7A2E-E5C8-4EB2-AB83-BF5F1C3AA075}">
  <dimension ref="A1:I31"/>
  <sheetViews>
    <sheetView zoomScale="80" zoomScaleNormal="80" workbookViewId="0">
      <selection activeCell="I19" sqref="I19"/>
    </sheetView>
  </sheetViews>
  <sheetFormatPr defaultRowHeight="14.4" x14ac:dyDescent="0.3"/>
  <cols>
    <col min="1" max="2" width="9.6640625" bestFit="1" customWidth="1"/>
    <col min="3" max="3" width="4.5546875" bestFit="1" customWidth="1"/>
    <col min="4" max="4" width="20.21875" bestFit="1" customWidth="1"/>
  </cols>
  <sheetData>
    <row r="1" spans="1:9" x14ac:dyDescent="0.3">
      <c r="A1" s="1" t="s">
        <v>69</v>
      </c>
      <c r="B1" s="1" t="s">
        <v>29</v>
      </c>
      <c r="C1" s="1" t="s">
        <v>68</v>
      </c>
      <c r="D1" s="1" t="s">
        <v>67</v>
      </c>
      <c r="F1" s="1" t="s">
        <v>29</v>
      </c>
      <c r="G1" s="1" t="s">
        <v>65</v>
      </c>
      <c r="H1" s="1" t="s">
        <v>23</v>
      </c>
      <c r="I1" s="1" t="s">
        <v>24</v>
      </c>
    </row>
    <row r="2" spans="1:9" x14ac:dyDescent="0.3">
      <c r="A2" t="s">
        <v>12</v>
      </c>
      <c r="B2" t="s">
        <v>13</v>
      </c>
      <c r="C2">
        <v>1</v>
      </c>
      <c r="D2">
        <v>14.4</v>
      </c>
      <c r="F2" t="s">
        <v>0</v>
      </c>
      <c r="G2">
        <v>14.033333333333333</v>
      </c>
      <c r="H2">
        <v>0.8144527815247069</v>
      </c>
      <c r="I2">
        <v>0.47022453265552899</v>
      </c>
    </row>
    <row r="3" spans="1:9" x14ac:dyDescent="0.3">
      <c r="A3" t="s">
        <v>12</v>
      </c>
      <c r="B3" t="s">
        <v>13</v>
      </c>
      <c r="C3">
        <v>2</v>
      </c>
      <c r="D3">
        <v>13.100000000000001</v>
      </c>
      <c r="F3" t="s">
        <v>1</v>
      </c>
    </row>
    <row r="4" spans="1:9" x14ac:dyDescent="0.3">
      <c r="A4" t="s">
        <v>12</v>
      </c>
      <c r="B4" t="s">
        <v>13</v>
      </c>
      <c r="C4">
        <v>3</v>
      </c>
      <c r="D4">
        <v>14.6</v>
      </c>
      <c r="F4" t="s">
        <v>2</v>
      </c>
      <c r="G4">
        <v>15.116666666666665</v>
      </c>
      <c r="H4">
        <v>15.139380216288034</v>
      </c>
      <c r="I4">
        <v>8.7407252432379909</v>
      </c>
    </row>
    <row r="5" spans="1:9" x14ac:dyDescent="0.3">
      <c r="A5" t="s">
        <v>14</v>
      </c>
      <c r="B5" t="s">
        <v>15</v>
      </c>
      <c r="C5">
        <v>1</v>
      </c>
      <c r="D5">
        <v>2.8</v>
      </c>
      <c r="F5" t="s">
        <v>3</v>
      </c>
      <c r="G5">
        <v>9.1300000000000008</v>
      </c>
      <c r="H5">
        <v>15.140327605438397</v>
      </c>
      <c r="I5">
        <v>6.1810128619830591</v>
      </c>
    </row>
    <row r="6" spans="1:9" x14ac:dyDescent="0.3">
      <c r="A6" t="s">
        <v>14</v>
      </c>
      <c r="B6" t="s">
        <v>15</v>
      </c>
      <c r="C6">
        <v>2</v>
      </c>
      <c r="D6">
        <v>3.8</v>
      </c>
      <c r="F6" t="s">
        <v>53</v>
      </c>
      <c r="G6">
        <v>9.4741666666666653</v>
      </c>
      <c r="H6">
        <v>4.3547197575351149</v>
      </c>
      <c r="I6">
        <v>1.7778068964629188</v>
      </c>
    </row>
    <row r="7" spans="1:9" x14ac:dyDescent="0.3">
      <c r="A7" t="s">
        <v>14</v>
      </c>
      <c r="B7" t="s">
        <v>15</v>
      </c>
      <c r="C7">
        <v>3</v>
      </c>
      <c r="D7">
        <v>2.17</v>
      </c>
      <c r="F7" t="s">
        <v>54</v>
      </c>
      <c r="G7">
        <v>42.616666666666667</v>
      </c>
      <c r="H7">
        <v>3.6075402515656938</v>
      </c>
      <c r="I7">
        <v>1.472772140481269</v>
      </c>
    </row>
    <row r="8" spans="1:9" x14ac:dyDescent="0.3">
      <c r="A8" t="s">
        <v>16</v>
      </c>
      <c r="B8" t="s">
        <v>15</v>
      </c>
      <c r="C8">
        <v>1</v>
      </c>
      <c r="D8">
        <v>3.5</v>
      </c>
      <c r="F8" t="s">
        <v>55</v>
      </c>
      <c r="G8">
        <v>28.951666666666668</v>
      </c>
      <c r="H8">
        <v>12.588255505298045</v>
      </c>
      <c r="I8">
        <v>5.1391337899602396</v>
      </c>
    </row>
    <row r="9" spans="1:9" x14ac:dyDescent="0.3">
      <c r="A9" t="s">
        <v>16</v>
      </c>
      <c r="B9" t="s">
        <v>15</v>
      </c>
      <c r="C9">
        <v>2</v>
      </c>
      <c r="D9">
        <v>40.01</v>
      </c>
    </row>
    <row r="10" spans="1:9" x14ac:dyDescent="0.3">
      <c r="A10" t="s">
        <v>16</v>
      </c>
      <c r="B10" t="s">
        <v>15</v>
      </c>
      <c r="C10">
        <v>3</v>
      </c>
      <c r="D10">
        <v>2.5</v>
      </c>
    </row>
    <row r="11" spans="1:9" x14ac:dyDescent="0.3">
      <c r="A11" t="s">
        <v>16</v>
      </c>
      <c r="B11" t="s">
        <v>17</v>
      </c>
      <c r="C11">
        <v>1</v>
      </c>
      <c r="D11">
        <v>12.75</v>
      </c>
    </row>
    <row r="12" spans="1:9" x14ac:dyDescent="0.3">
      <c r="A12" t="s">
        <v>16</v>
      </c>
      <c r="B12" t="s">
        <v>17</v>
      </c>
      <c r="C12">
        <v>2</v>
      </c>
      <c r="D12">
        <v>31.3</v>
      </c>
    </row>
    <row r="13" spans="1:9" x14ac:dyDescent="0.3">
      <c r="A13" t="s">
        <v>16</v>
      </c>
      <c r="B13" t="s">
        <v>17</v>
      </c>
      <c r="C13">
        <v>3</v>
      </c>
      <c r="D13">
        <v>1.3</v>
      </c>
    </row>
    <row r="14" spans="1:9" x14ac:dyDescent="0.3">
      <c r="A14" t="s">
        <v>14</v>
      </c>
      <c r="B14" t="s">
        <v>63</v>
      </c>
      <c r="C14">
        <v>1</v>
      </c>
      <c r="D14">
        <v>36.96</v>
      </c>
    </row>
    <row r="15" spans="1:9" x14ac:dyDescent="0.3">
      <c r="A15" t="s">
        <v>14</v>
      </c>
      <c r="B15" t="s">
        <v>63</v>
      </c>
      <c r="C15">
        <v>2</v>
      </c>
      <c r="D15">
        <v>46.1</v>
      </c>
    </row>
    <row r="16" spans="1:9" x14ac:dyDescent="0.3">
      <c r="A16" t="s">
        <v>14</v>
      </c>
      <c r="B16" t="s">
        <v>63</v>
      </c>
      <c r="C16">
        <v>3</v>
      </c>
      <c r="D16">
        <v>42.63</v>
      </c>
    </row>
    <row r="17" spans="1:4" x14ac:dyDescent="0.3">
      <c r="A17" t="s">
        <v>16</v>
      </c>
      <c r="B17" t="s">
        <v>62</v>
      </c>
      <c r="C17">
        <v>1</v>
      </c>
      <c r="D17">
        <v>5.38</v>
      </c>
    </row>
    <row r="18" spans="1:4" x14ac:dyDescent="0.3">
      <c r="A18" t="s">
        <v>16</v>
      </c>
      <c r="B18" t="s">
        <v>62</v>
      </c>
      <c r="C18">
        <v>2</v>
      </c>
      <c r="D18">
        <v>9.7099999999999991</v>
      </c>
    </row>
    <row r="19" spans="1:4" x14ac:dyDescent="0.3">
      <c r="A19" t="s">
        <v>16</v>
      </c>
      <c r="B19" t="s">
        <v>62</v>
      </c>
      <c r="C19">
        <v>3</v>
      </c>
      <c r="D19">
        <v>17.32</v>
      </c>
    </row>
    <row r="20" spans="1:4" x14ac:dyDescent="0.3">
      <c r="A20" t="s">
        <v>14</v>
      </c>
      <c r="B20" t="s">
        <v>62</v>
      </c>
      <c r="C20">
        <v>1</v>
      </c>
      <c r="D20">
        <v>8.01</v>
      </c>
    </row>
    <row r="21" spans="1:4" x14ac:dyDescent="0.3">
      <c r="A21" t="s">
        <v>14</v>
      </c>
      <c r="B21" t="s">
        <v>62</v>
      </c>
      <c r="C21">
        <v>2</v>
      </c>
      <c r="D21">
        <v>10.57</v>
      </c>
    </row>
    <row r="22" spans="1:4" x14ac:dyDescent="0.3">
      <c r="A22" t="s">
        <v>14</v>
      </c>
      <c r="B22" t="s">
        <v>62</v>
      </c>
      <c r="C22">
        <v>3</v>
      </c>
      <c r="D22">
        <v>5.8549999999999995</v>
      </c>
    </row>
    <row r="23" spans="1:4" x14ac:dyDescent="0.3">
      <c r="A23" t="s">
        <v>16</v>
      </c>
      <c r="B23" t="s">
        <v>63</v>
      </c>
      <c r="C23">
        <v>1</v>
      </c>
      <c r="D23">
        <v>46.18</v>
      </c>
    </row>
    <row r="24" spans="1:4" x14ac:dyDescent="0.3">
      <c r="A24" t="s">
        <v>16</v>
      </c>
      <c r="B24" t="s">
        <v>63</v>
      </c>
      <c r="C24">
        <v>2</v>
      </c>
      <c r="D24">
        <v>43.82</v>
      </c>
    </row>
    <row r="25" spans="1:4" x14ac:dyDescent="0.3">
      <c r="A25" t="s">
        <v>16</v>
      </c>
      <c r="B25" t="s">
        <v>63</v>
      </c>
      <c r="C25">
        <v>3</v>
      </c>
      <c r="D25">
        <v>40.01</v>
      </c>
    </row>
    <row r="26" spans="1:4" x14ac:dyDescent="0.3">
      <c r="A26" t="s">
        <v>14</v>
      </c>
      <c r="B26" t="s">
        <v>64</v>
      </c>
      <c r="C26">
        <v>1</v>
      </c>
      <c r="D26">
        <v>8</v>
      </c>
    </row>
    <row r="27" spans="1:4" x14ac:dyDescent="0.3">
      <c r="A27" t="s">
        <v>14</v>
      </c>
      <c r="B27" t="s">
        <v>64</v>
      </c>
      <c r="C27">
        <v>2</v>
      </c>
      <c r="D27">
        <v>27.400000000000002</v>
      </c>
    </row>
    <row r="28" spans="1:4" x14ac:dyDescent="0.3">
      <c r="A28" t="s">
        <v>14</v>
      </c>
      <c r="B28" t="s">
        <v>64</v>
      </c>
      <c r="C28">
        <v>3</v>
      </c>
      <c r="D28">
        <v>22</v>
      </c>
    </row>
    <row r="29" spans="1:4" x14ac:dyDescent="0.3">
      <c r="A29" t="s">
        <v>16</v>
      </c>
      <c r="B29" t="s">
        <v>64</v>
      </c>
      <c r="C29">
        <v>1</v>
      </c>
      <c r="D29">
        <v>40.21</v>
      </c>
    </row>
    <row r="30" spans="1:4" x14ac:dyDescent="0.3">
      <c r="A30" t="s">
        <v>16</v>
      </c>
      <c r="B30" t="s">
        <v>64</v>
      </c>
      <c r="C30">
        <v>2</v>
      </c>
      <c r="D30">
        <v>35.78</v>
      </c>
    </row>
    <row r="31" spans="1:4" x14ac:dyDescent="0.3">
      <c r="A31" t="s">
        <v>16</v>
      </c>
      <c r="B31" t="s">
        <v>64</v>
      </c>
      <c r="C31">
        <v>3</v>
      </c>
      <c r="D31">
        <v>40.32</v>
      </c>
    </row>
  </sheetData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36B39-9B2B-405D-9F7D-45A08DB64194}">
  <dimension ref="A1:J15"/>
  <sheetViews>
    <sheetView zoomScale="80" zoomScaleNormal="80" workbookViewId="0">
      <selection activeCell="D25" sqref="D25"/>
    </sheetView>
  </sheetViews>
  <sheetFormatPr defaultRowHeight="14.4" x14ac:dyDescent="0.3"/>
  <cols>
    <col min="3" max="3" width="7.77734375" bestFit="1" customWidth="1"/>
    <col min="4" max="4" width="18" bestFit="1" customWidth="1"/>
    <col min="8" max="8" width="12" bestFit="1" customWidth="1"/>
  </cols>
  <sheetData>
    <row r="1" spans="1:10" x14ac:dyDescent="0.3">
      <c r="A1" s="1" t="s">
        <v>69</v>
      </c>
      <c r="B1" s="1" t="s">
        <v>29</v>
      </c>
      <c r="C1" s="1" t="s">
        <v>18</v>
      </c>
      <c r="D1" s="1" t="s">
        <v>70</v>
      </c>
      <c r="E1" s="1"/>
      <c r="F1" s="1" t="s">
        <v>29</v>
      </c>
      <c r="G1" s="1" t="s">
        <v>18</v>
      </c>
      <c r="H1" s="1" t="s">
        <v>65</v>
      </c>
      <c r="I1" s="1" t="s">
        <v>23</v>
      </c>
      <c r="J1" s="1" t="s">
        <v>24</v>
      </c>
    </row>
    <row r="2" spans="1:10" x14ac:dyDescent="0.3">
      <c r="A2" t="s">
        <v>14</v>
      </c>
      <c r="B2" t="s">
        <v>17</v>
      </c>
      <c r="C2" t="s">
        <v>21</v>
      </c>
      <c r="D2">
        <v>2.2777517782292098</v>
      </c>
      <c r="F2" t="s">
        <v>0</v>
      </c>
      <c r="G2" t="s">
        <v>21</v>
      </c>
      <c r="H2">
        <v>2.5994178658288636</v>
      </c>
      <c r="I2">
        <v>0.72257946321797328</v>
      </c>
      <c r="J2">
        <v>0.36128973160898664</v>
      </c>
    </row>
    <row r="3" spans="1:10" x14ac:dyDescent="0.3">
      <c r="A3" t="s">
        <v>14</v>
      </c>
      <c r="B3" t="s">
        <v>17</v>
      </c>
      <c r="C3" t="s">
        <v>21</v>
      </c>
      <c r="D3">
        <v>2.3883188272646998</v>
      </c>
      <c r="F3" t="s">
        <v>0</v>
      </c>
      <c r="G3" t="s">
        <v>22</v>
      </c>
      <c r="H3">
        <v>0.16468299011489321</v>
      </c>
      <c r="I3">
        <v>9.2980850601711296E-3</v>
      </c>
      <c r="J3">
        <v>5.3682519124378398E-3</v>
      </c>
    </row>
    <row r="4" spans="1:10" x14ac:dyDescent="0.3">
      <c r="A4" t="s">
        <v>14</v>
      </c>
      <c r="B4" t="s">
        <v>17</v>
      </c>
      <c r="C4" t="s">
        <v>22</v>
      </c>
      <c r="D4">
        <v>0.13862200877764094</v>
      </c>
      <c r="F4" t="s">
        <v>1</v>
      </c>
      <c r="G4" t="s">
        <v>21</v>
      </c>
      <c r="H4" t="s">
        <v>5</v>
      </c>
      <c r="I4" t="s">
        <v>5</v>
      </c>
      <c r="J4" t="s">
        <v>5</v>
      </c>
    </row>
    <row r="5" spans="1:10" x14ac:dyDescent="0.3">
      <c r="A5" t="s">
        <v>14</v>
      </c>
      <c r="B5" t="s">
        <v>17</v>
      </c>
      <c r="C5" t="s">
        <v>22</v>
      </c>
      <c r="D5">
        <v>0.13900755753760918</v>
      </c>
      <c r="F5" t="s">
        <v>1</v>
      </c>
      <c r="G5" t="s">
        <v>22</v>
      </c>
      <c r="H5" t="s">
        <v>5</v>
      </c>
      <c r="I5" t="s">
        <v>5</v>
      </c>
      <c r="J5" t="s">
        <v>5</v>
      </c>
    </row>
    <row r="6" spans="1:10" x14ac:dyDescent="0.3">
      <c r="A6" t="s">
        <v>14</v>
      </c>
      <c r="B6" t="s">
        <v>13</v>
      </c>
      <c r="C6" t="s">
        <v>21</v>
      </c>
      <c r="D6" s="3">
        <v>2.2728514608481776</v>
      </c>
      <c r="F6" t="s">
        <v>2</v>
      </c>
      <c r="G6" t="s">
        <v>21</v>
      </c>
      <c r="H6">
        <v>2.3330353027469548</v>
      </c>
      <c r="I6">
        <v>7.8182710148780477E-2</v>
      </c>
      <c r="J6">
        <v>5.5283524517744979E-2</v>
      </c>
    </row>
    <row r="7" spans="1:10" x14ac:dyDescent="0.3">
      <c r="A7" t="s">
        <v>14</v>
      </c>
      <c r="B7" t="s">
        <v>13</v>
      </c>
      <c r="C7" t="s">
        <v>21</v>
      </c>
      <c r="D7" s="4">
        <v>2.16</v>
      </c>
      <c r="F7" t="s">
        <v>2</v>
      </c>
      <c r="G7" t="s">
        <v>22</v>
      </c>
      <c r="H7">
        <v>0.13881478315762508</v>
      </c>
      <c r="I7">
        <v>2.7262414265160744E-4</v>
      </c>
      <c r="J7">
        <v>1.9277437998412028E-4</v>
      </c>
    </row>
    <row r="8" spans="1:10" x14ac:dyDescent="0.3">
      <c r="A8" t="s">
        <v>14</v>
      </c>
      <c r="B8" t="s">
        <v>13</v>
      </c>
      <c r="C8" t="s">
        <v>21</v>
      </c>
      <c r="D8" s="3">
        <v>2.284820002467276</v>
      </c>
      <c r="F8" t="s">
        <v>3</v>
      </c>
      <c r="G8" t="s">
        <v>21</v>
      </c>
      <c r="H8" t="s">
        <v>5</v>
      </c>
      <c r="I8" t="s">
        <v>5</v>
      </c>
      <c r="J8" t="s">
        <v>5</v>
      </c>
    </row>
    <row r="9" spans="1:10" x14ac:dyDescent="0.3">
      <c r="A9" t="s">
        <v>16</v>
      </c>
      <c r="B9" t="s">
        <v>13</v>
      </c>
      <c r="C9" t="s">
        <v>21</v>
      </c>
      <c r="D9" s="5">
        <v>3.68</v>
      </c>
      <c r="F9" t="s">
        <v>3</v>
      </c>
      <c r="G9" t="s">
        <v>22</v>
      </c>
      <c r="H9" t="s">
        <v>5</v>
      </c>
      <c r="I9" t="s">
        <v>5</v>
      </c>
      <c r="J9" t="s">
        <v>5</v>
      </c>
    </row>
    <row r="10" spans="1:10" x14ac:dyDescent="0.3">
      <c r="A10" t="s">
        <v>14</v>
      </c>
      <c r="B10" t="s">
        <v>13</v>
      </c>
      <c r="C10" t="s">
        <v>22</v>
      </c>
      <c r="D10">
        <v>0.15538490505472208</v>
      </c>
      <c r="F10" t="s">
        <v>53</v>
      </c>
      <c r="G10" t="s">
        <v>21</v>
      </c>
      <c r="H10">
        <v>1.46</v>
      </c>
      <c r="I10">
        <v>0</v>
      </c>
      <c r="J10">
        <v>0</v>
      </c>
    </row>
    <row r="11" spans="1:10" x14ac:dyDescent="0.3">
      <c r="A11" t="s">
        <v>14</v>
      </c>
      <c r="B11" t="s">
        <v>13</v>
      </c>
      <c r="C11" t="s">
        <v>22</v>
      </c>
      <c r="D11">
        <v>0.16468299011489321</v>
      </c>
      <c r="F11" t="s">
        <v>53</v>
      </c>
      <c r="G11" t="s">
        <v>22</v>
      </c>
      <c r="H11">
        <v>6.0999999999999999E-2</v>
      </c>
      <c r="I11">
        <v>0</v>
      </c>
      <c r="J11">
        <v>0</v>
      </c>
    </row>
    <row r="12" spans="1:10" x14ac:dyDescent="0.3">
      <c r="A12" t="s">
        <v>14</v>
      </c>
      <c r="B12" t="s">
        <v>13</v>
      </c>
      <c r="C12" t="s">
        <v>22</v>
      </c>
      <c r="D12">
        <v>0.17398107517506434</v>
      </c>
      <c r="F12" t="s">
        <v>54</v>
      </c>
      <c r="G12" t="s">
        <v>21</v>
      </c>
      <c r="H12" t="s">
        <v>5</v>
      </c>
      <c r="I12" t="s">
        <v>5</v>
      </c>
      <c r="J12" t="s">
        <v>5</v>
      </c>
    </row>
    <row r="13" spans="1:10" x14ac:dyDescent="0.3">
      <c r="A13" t="s">
        <v>16</v>
      </c>
      <c r="B13" t="s">
        <v>62</v>
      </c>
      <c r="C13" t="s">
        <v>21</v>
      </c>
      <c r="D13">
        <v>1.46</v>
      </c>
      <c r="F13" t="s">
        <v>54</v>
      </c>
      <c r="G13" t="s">
        <v>22</v>
      </c>
      <c r="H13" t="s">
        <v>5</v>
      </c>
      <c r="I13" t="s">
        <v>5</v>
      </c>
      <c r="J13" t="s">
        <v>5</v>
      </c>
    </row>
    <row r="14" spans="1:10" x14ac:dyDescent="0.3">
      <c r="A14" t="s">
        <v>16</v>
      </c>
      <c r="B14" t="s">
        <v>62</v>
      </c>
      <c r="C14" t="s">
        <v>22</v>
      </c>
      <c r="D14">
        <v>6.0999999999999999E-2</v>
      </c>
      <c r="F14" t="s">
        <v>55</v>
      </c>
      <c r="G14" t="s">
        <v>21</v>
      </c>
      <c r="H14" t="s">
        <v>5</v>
      </c>
      <c r="I14" t="s">
        <v>5</v>
      </c>
      <c r="J14" t="s">
        <v>5</v>
      </c>
    </row>
    <row r="15" spans="1:10" x14ac:dyDescent="0.3">
      <c r="F15" t="s">
        <v>55</v>
      </c>
      <c r="G15" t="s">
        <v>22</v>
      </c>
      <c r="H15" t="s">
        <v>5</v>
      </c>
      <c r="I15" t="s">
        <v>5</v>
      </c>
      <c r="J15" t="s"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693EC-D49A-4A47-A9DA-9003E9B07079}">
  <dimension ref="A1:N30"/>
  <sheetViews>
    <sheetView zoomScale="80" zoomScaleNormal="80" workbookViewId="0">
      <selection activeCell="I20" sqref="I20"/>
    </sheetView>
  </sheetViews>
  <sheetFormatPr defaultRowHeight="14.4" x14ac:dyDescent="0.3"/>
  <cols>
    <col min="1" max="1" width="11.109375" bestFit="1" customWidth="1"/>
    <col min="2" max="2" width="9.33203125" bestFit="1" customWidth="1"/>
    <col min="3" max="3" width="11.77734375" bestFit="1" customWidth="1"/>
    <col min="4" max="4" width="10" bestFit="1" customWidth="1"/>
    <col min="5" max="5" width="12" bestFit="1" customWidth="1"/>
    <col min="6" max="6" width="12" customWidth="1"/>
    <col min="7" max="7" width="11.6640625" customWidth="1"/>
    <col min="10" max="10" width="12.33203125" customWidth="1"/>
    <col min="13" max="13" width="13.44140625" customWidth="1"/>
  </cols>
  <sheetData>
    <row r="1" spans="1:14" x14ac:dyDescent="0.3">
      <c r="A1" s="1" t="s">
        <v>29</v>
      </c>
      <c r="B1" s="1" t="s">
        <v>69</v>
      </c>
      <c r="C1" s="1" t="s">
        <v>7</v>
      </c>
      <c r="D1" s="1" t="s">
        <v>4</v>
      </c>
      <c r="E1" s="1" t="s">
        <v>75</v>
      </c>
      <c r="G1" s="23" t="s">
        <v>29</v>
      </c>
      <c r="H1" s="23" t="s">
        <v>21</v>
      </c>
      <c r="I1" s="23"/>
      <c r="J1" s="23"/>
      <c r="K1" s="23" t="s">
        <v>22</v>
      </c>
      <c r="L1" s="23"/>
      <c r="M1" s="23"/>
      <c r="N1" s="23"/>
    </row>
    <row r="2" spans="1:14" x14ac:dyDescent="0.3">
      <c r="A2" t="s">
        <v>25</v>
      </c>
      <c r="B2" t="s">
        <v>14</v>
      </c>
      <c r="C2">
        <v>40.57</v>
      </c>
      <c r="G2" s="23"/>
      <c r="H2" s="1" t="s">
        <v>74</v>
      </c>
      <c r="I2" s="1" t="s">
        <v>23</v>
      </c>
      <c r="J2" s="1" t="s">
        <v>24</v>
      </c>
      <c r="K2" s="1" t="s">
        <v>74</v>
      </c>
      <c r="L2" s="1" t="s">
        <v>23</v>
      </c>
      <c r="M2" s="1" t="s">
        <v>24</v>
      </c>
      <c r="N2" s="1" t="s">
        <v>76</v>
      </c>
    </row>
    <row r="3" spans="1:14" x14ac:dyDescent="0.3">
      <c r="A3" t="s">
        <v>26</v>
      </c>
      <c r="B3" t="s">
        <v>14</v>
      </c>
      <c r="C3">
        <v>36.56</v>
      </c>
      <c r="G3" t="s">
        <v>0</v>
      </c>
      <c r="H3" s="2" t="s">
        <v>5</v>
      </c>
      <c r="I3" s="2" t="s">
        <v>5</v>
      </c>
      <c r="J3" s="2" t="s">
        <v>5</v>
      </c>
      <c r="K3">
        <v>40.57</v>
      </c>
      <c r="L3">
        <v>0</v>
      </c>
      <c r="M3">
        <v>0</v>
      </c>
      <c r="N3" t="s">
        <v>5</v>
      </c>
    </row>
    <row r="4" spans="1:14" x14ac:dyDescent="0.3">
      <c r="A4" t="s">
        <v>26</v>
      </c>
      <c r="B4" t="s">
        <v>14</v>
      </c>
      <c r="C4">
        <v>33.409999999999997</v>
      </c>
      <c r="G4" t="s">
        <v>1</v>
      </c>
      <c r="H4">
        <f>AVERAGE(D5:D6)</f>
        <v>51.005000000000003</v>
      </c>
      <c r="I4">
        <f>_xlfn.STDEV.S(D5:D6)</f>
        <v>3.0617723625377495</v>
      </c>
      <c r="J4">
        <f>(I4)/SQRT(2)</f>
        <v>2.1649999999999991</v>
      </c>
      <c r="K4">
        <f>AVERAGE(C7:C8)</f>
        <v>36.32</v>
      </c>
      <c r="L4">
        <f>_xlfn.STDEV.S(C7:C8)</f>
        <v>2.9839906166072301</v>
      </c>
      <c r="M4">
        <f>(L4)/SQRT(2)</f>
        <v>2.1099999999999994</v>
      </c>
      <c r="N4" t="s">
        <v>5</v>
      </c>
    </row>
    <row r="5" spans="1:14" x14ac:dyDescent="0.3">
      <c r="A5" t="s">
        <v>27</v>
      </c>
      <c r="B5" t="s">
        <v>14</v>
      </c>
      <c r="D5">
        <v>48.84</v>
      </c>
      <c r="G5" t="s">
        <v>2</v>
      </c>
      <c r="H5" t="s">
        <v>5</v>
      </c>
      <c r="I5" t="s">
        <v>5</v>
      </c>
      <c r="J5" t="s">
        <v>5</v>
      </c>
      <c r="K5">
        <f>AVERAGE(C3:C4)</f>
        <v>34.984999999999999</v>
      </c>
      <c r="L5">
        <f>_xlfn.STDEV.S(C3:C4)</f>
        <v>2.2273863607376287</v>
      </c>
      <c r="M5">
        <f>(L5)/SQRT(2)</f>
        <v>1.5750000000000028</v>
      </c>
      <c r="N5" t="s">
        <v>5</v>
      </c>
    </row>
    <row r="6" spans="1:14" x14ac:dyDescent="0.3">
      <c r="A6" t="s">
        <v>27</v>
      </c>
      <c r="B6" t="s">
        <v>14</v>
      </c>
      <c r="D6">
        <v>53.17</v>
      </c>
      <c r="G6" t="s">
        <v>3</v>
      </c>
      <c r="H6" t="s">
        <v>5</v>
      </c>
      <c r="I6" t="s">
        <v>5</v>
      </c>
      <c r="J6" t="s">
        <v>5</v>
      </c>
      <c r="K6" t="s">
        <v>5</v>
      </c>
      <c r="L6" t="s">
        <v>5</v>
      </c>
      <c r="M6" t="s">
        <v>5</v>
      </c>
      <c r="N6" t="s">
        <v>5</v>
      </c>
    </row>
    <row r="7" spans="1:14" x14ac:dyDescent="0.3">
      <c r="A7" t="s">
        <v>27</v>
      </c>
      <c r="B7" t="s">
        <v>14</v>
      </c>
      <c r="C7">
        <v>38.43</v>
      </c>
      <c r="G7" t="s">
        <v>53</v>
      </c>
      <c r="H7">
        <v>71.56750000000001</v>
      </c>
      <c r="I7">
        <v>1.3553935467850933</v>
      </c>
      <c r="J7">
        <v>0.67769677339254664</v>
      </c>
      <c r="K7">
        <v>48.494999999999997</v>
      </c>
      <c r="L7">
        <v>10.664103337833916</v>
      </c>
      <c r="M7">
        <v>5.3320516689169581</v>
      </c>
      <c r="N7">
        <v>67.761204457330507</v>
      </c>
    </row>
    <row r="8" spans="1:14" x14ac:dyDescent="0.3">
      <c r="A8" t="s">
        <v>27</v>
      </c>
      <c r="B8" t="s">
        <v>14</v>
      </c>
      <c r="C8">
        <v>34.21</v>
      </c>
      <c r="G8" t="s">
        <v>54</v>
      </c>
      <c r="H8">
        <v>60.44</v>
      </c>
      <c r="I8">
        <v>10.711643197941209</v>
      </c>
      <c r="J8">
        <v>6.1843700837945814</v>
      </c>
      <c r="K8">
        <v>61.34</v>
      </c>
      <c r="L8">
        <v>10.71070803759797</v>
      </c>
      <c r="M8">
        <v>5.3553540187989848</v>
      </c>
      <c r="N8" t="s">
        <v>5</v>
      </c>
    </row>
    <row r="9" spans="1:14" x14ac:dyDescent="0.3">
      <c r="A9" t="s">
        <v>71</v>
      </c>
      <c r="B9" t="s">
        <v>14</v>
      </c>
      <c r="D9">
        <v>53.33</v>
      </c>
      <c r="G9" t="s">
        <v>55</v>
      </c>
      <c r="H9">
        <v>75.387142857142862</v>
      </c>
      <c r="I9">
        <v>7.1316447712191264</v>
      </c>
      <c r="J9">
        <v>2.695508357642848</v>
      </c>
      <c r="K9">
        <v>63.88</v>
      </c>
      <c r="L9">
        <v>8.3474187627074095</v>
      </c>
      <c r="M9">
        <v>3.1550277336340415</v>
      </c>
      <c r="N9">
        <v>84.74</v>
      </c>
    </row>
    <row r="10" spans="1:14" x14ac:dyDescent="0.3">
      <c r="A10" t="s">
        <v>71</v>
      </c>
      <c r="B10" t="s">
        <v>14</v>
      </c>
      <c r="D10">
        <v>72.760000000000005</v>
      </c>
    </row>
    <row r="11" spans="1:14" x14ac:dyDescent="0.3">
      <c r="A11" t="s">
        <v>71</v>
      </c>
      <c r="B11" t="s">
        <v>14</v>
      </c>
      <c r="D11">
        <v>55.23</v>
      </c>
    </row>
    <row r="12" spans="1:14" x14ac:dyDescent="0.3">
      <c r="A12" t="s">
        <v>71</v>
      </c>
      <c r="B12" t="s">
        <v>14</v>
      </c>
      <c r="C12">
        <v>54.62</v>
      </c>
    </row>
    <row r="13" spans="1:14" x14ac:dyDescent="0.3">
      <c r="A13" t="s">
        <v>71</v>
      </c>
      <c r="B13" t="s">
        <v>14</v>
      </c>
      <c r="C13">
        <v>67.62</v>
      </c>
    </row>
    <row r="14" spans="1:14" x14ac:dyDescent="0.3">
      <c r="A14" t="s">
        <v>71</v>
      </c>
      <c r="B14" t="s">
        <v>14</v>
      </c>
      <c r="C14">
        <v>50.17</v>
      </c>
    </row>
    <row r="15" spans="1:14" x14ac:dyDescent="0.3">
      <c r="A15" t="s">
        <v>71</v>
      </c>
      <c r="B15" t="s">
        <v>16</v>
      </c>
      <c r="C15">
        <v>72.95</v>
      </c>
    </row>
    <row r="16" spans="1:14" x14ac:dyDescent="0.3">
      <c r="A16" t="s">
        <v>72</v>
      </c>
      <c r="B16" t="s">
        <v>14</v>
      </c>
      <c r="C16">
        <v>42.72</v>
      </c>
      <c r="D16">
        <v>71.790000000000006</v>
      </c>
      <c r="E16">
        <f>(C16/D16)</f>
        <v>0.59506895110739655</v>
      </c>
    </row>
    <row r="17" spans="1:5" x14ac:dyDescent="0.3">
      <c r="A17" t="s">
        <v>72</v>
      </c>
      <c r="B17" t="s">
        <v>14</v>
      </c>
      <c r="C17">
        <v>39.75</v>
      </c>
      <c r="D17">
        <v>73.37</v>
      </c>
      <c r="E17">
        <f t="shared" ref="E17:E19" si="0">(C17/D17)</f>
        <v>0.5417745672618236</v>
      </c>
    </row>
    <row r="18" spans="1:5" x14ac:dyDescent="0.3">
      <c r="A18" t="s">
        <v>72</v>
      </c>
      <c r="B18" t="s">
        <v>14</v>
      </c>
      <c r="C18">
        <v>63.69</v>
      </c>
      <c r="D18">
        <v>70.84</v>
      </c>
      <c r="E18">
        <f t="shared" si="0"/>
        <v>0.89906832298136641</v>
      </c>
    </row>
    <row r="19" spans="1:5" x14ac:dyDescent="0.3">
      <c r="A19" t="s">
        <v>72</v>
      </c>
      <c r="B19" t="s">
        <v>14</v>
      </c>
      <c r="C19">
        <v>47.82</v>
      </c>
      <c r="D19">
        <v>70.27</v>
      </c>
      <c r="E19">
        <f t="shared" si="0"/>
        <v>0.68051800199231538</v>
      </c>
    </row>
    <row r="20" spans="1:5" x14ac:dyDescent="0.3">
      <c r="A20" t="s">
        <v>72</v>
      </c>
      <c r="B20" t="s">
        <v>16</v>
      </c>
      <c r="D20">
        <v>74.06</v>
      </c>
    </row>
    <row r="21" spans="1:5" x14ac:dyDescent="0.3">
      <c r="A21" t="s">
        <v>72</v>
      </c>
      <c r="B21" t="s">
        <v>16</v>
      </c>
      <c r="C21">
        <v>48.81</v>
      </c>
    </row>
    <row r="22" spans="1:5" x14ac:dyDescent="0.3">
      <c r="A22" t="s">
        <v>72</v>
      </c>
      <c r="B22" t="s">
        <v>16</v>
      </c>
      <c r="C22">
        <v>50.05</v>
      </c>
    </row>
    <row r="23" spans="1:5" x14ac:dyDescent="0.3">
      <c r="A23" t="s">
        <v>72</v>
      </c>
      <c r="B23" t="s">
        <v>16</v>
      </c>
      <c r="C23">
        <v>48.29</v>
      </c>
    </row>
    <row r="24" spans="1:5" x14ac:dyDescent="0.3">
      <c r="A24" t="s">
        <v>73</v>
      </c>
      <c r="B24" t="s">
        <v>14</v>
      </c>
      <c r="C24">
        <v>72.45</v>
      </c>
      <c r="D24">
        <v>78.760000000000005</v>
      </c>
      <c r="E24">
        <f>(C24/D24)</f>
        <v>0.91988318943626202</v>
      </c>
    </row>
    <row r="25" spans="1:5" x14ac:dyDescent="0.3">
      <c r="A25" t="s">
        <v>73</v>
      </c>
      <c r="B25" t="s">
        <v>14</v>
      </c>
      <c r="C25">
        <v>61.02</v>
      </c>
      <c r="D25">
        <v>75.739999999999995</v>
      </c>
      <c r="E25">
        <f t="shared" ref="E25:E30" si="1">(C25/D25)</f>
        <v>0.80565091101135478</v>
      </c>
    </row>
    <row r="26" spans="1:5" x14ac:dyDescent="0.3">
      <c r="A26" t="s">
        <v>73</v>
      </c>
      <c r="B26" t="s">
        <v>14</v>
      </c>
      <c r="C26">
        <v>76.959999999999994</v>
      </c>
      <c r="D26">
        <v>88.07</v>
      </c>
      <c r="E26">
        <f t="shared" si="1"/>
        <v>0.8738503463154309</v>
      </c>
    </row>
    <row r="27" spans="1:5" x14ac:dyDescent="0.3">
      <c r="A27" t="s">
        <v>73</v>
      </c>
      <c r="B27" t="s">
        <v>14</v>
      </c>
      <c r="C27">
        <v>63.55</v>
      </c>
      <c r="D27">
        <v>74.2</v>
      </c>
      <c r="E27">
        <f t="shared" si="1"/>
        <v>0.8564690026954177</v>
      </c>
    </row>
    <row r="28" spans="1:5" x14ac:dyDescent="0.3">
      <c r="A28" t="s">
        <v>73</v>
      </c>
      <c r="B28" t="s">
        <v>14</v>
      </c>
      <c r="C28">
        <v>62.59</v>
      </c>
      <c r="D28">
        <v>71.98</v>
      </c>
      <c r="E28">
        <f t="shared" si="1"/>
        <v>0.86954709641567107</v>
      </c>
    </row>
    <row r="29" spans="1:5" x14ac:dyDescent="0.3">
      <c r="A29" t="s">
        <v>73</v>
      </c>
      <c r="B29" t="s">
        <v>14</v>
      </c>
      <c r="C29">
        <v>58.14</v>
      </c>
      <c r="D29">
        <v>74.48</v>
      </c>
      <c r="E29">
        <f t="shared" si="1"/>
        <v>0.78061224489795911</v>
      </c>
    </row>
    <row r="30" spans="1:5" x14ac:dyDescent="0.3">
      <c r="A30" t="s">
        <v>73</v>
      </c>
      <c r="B30" t="s">
        <v>14</v>
      </c>
      <c r="C30">
        <v>52.45</v>
      </c>
      <c r="D30">
        <v>64.48</v>
      </c>
      <c r="E30">
        <f t="shared" si="1"/>
        <v>0.81343052109181135</v>
      </c>
    </row>
  </sheetData>
  <mergeCells count="3">
    <mergeCell ref="H1:J1"/>
    <mergeCell ref="G1:G2"/>
    <mergeCell ref="K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F3ACE-4F69-4B6A-A707-8AC6295D42B1}">
  <dimension ref="A1:N7"/>
  <sheetViews>
    <sheetView zoomScale="80" zoomScaleNormal="80" workbookViewId="0">
      <selection activeCell="H1" sqref="H1"/>
    </sheetView>
  </sheetViews>
  <sheetFormatPr defaultRowHeight="14.4" x14ac:dyDescent="0.3"/>
  <cols>
    <col min="1" max="1" width="9.88671875" bestFit="1" customWidth="1"/>
    <col min="2" max="2" width="9.5546875" bestFit="1" customWidth="1"/>
    <col min="3" max="3" width="20.109375" bestFit="1" customWidth="1"/>
    <col min="4" max="4" width="20" bestFit="1" customWidth="1"/>
    <col min="5" max="6" width="12" bestFit="1" customWidth="1"/>
    <col min="7" max="7" width="17.5546875" bestFit="1" customWidth="1"/>
    <col min="8" max="8" width="12" bestFit="1" customWidth="1"/>
    <col min="9" max="9" width="21.77734375" bestFit="1" customWidth="1"/>
    <col min="10" max="10" width="22.109375" bestFit="1" customWidth="1"/>
    <col min="11" max="11" width="12" bestFit="1" customWidth="1"/>
    <col min="12" max="12" width="12.33203125" bestFit="1" customWidth="1"/>
    <col min="13" max="13" width="19.44140625" bestFit="1" customWidth="1"/>
    <col min="14" max="14" width="10.77734375" bestFit="1" customWidth="1"/>
  </cols>
  <sheetData>
    <row r="1" spans="1:14" x14ac:dyDescent="0.3">
      <c r="A1" s="1" t="s">
        <v>28</v>
      </c>
      <c r="B1" s="1" t="s">
        <v>29</v>
      </c>
      <c r="C1" s="1" t="s">
        <v>30</v>
      </c>
      <c r="D1" s="1" t="s">
        <v>31</v>
      </c>
      <c r="E1" s="1" t="s">
        <v>32</v>
      </c>
      <c r="F1" s="1" t="s">
        <v>33</v>
      </c>
      <c r="G1" s="1" t="s">
        <v>34</v>
      </c>
      <c r="H1" s="1" t="s">
        <v>35</v>
      </c>
      <c r="I1" s="1" t="s">
        <v>36</v>
      </c>
      <c r="J1" s="1" t="s">
        <v>37</v>
      </c>
      <c r="K1" s="1" t="s">
        <v>38</v>
      </c>
      <c r="L1" s="1" t="s">
        <v>39</v>
      </c>
      <c r="M1" s="1" t="s">
        <v>40</v>
      </c>
      <c r="N1" s="1" t="s">
        <v>41</v>
      </c>
    </row>
    <row r="2" spans="1:14" x14ac:dyDescent="0.3">
      <c r="A2" s="8">
        <v>41150</v>
      </c>
      <c r="B2" t="s">
        <v>42</v>
      </c>
      <c r="C2" t="s">
        <v>43</v>
      </c>
      <c r="D2">
        <v>2.284820002467276</v>
      </c>
      <c r="E2" t="e">
        <f>(C2/D2)</f>
        <v>#VALUE!</v>
      </c>
      <c r="F2" t="e">
        <f>LOG(E2)</f>
        <v>#VALUE!</v>
      </c>
      <c r="G2">
        <v>14.033333333333333</v>
      </c>
      <c r="H2" t="s">
        <v>5</v>
      </c>
      <c r="I2">
        <v>40.57</v>
      </c>
      <c r="J2">
        <v>0.16468299011489321</v>
      </c>
      <c r="K2" s="6">
        <f>(I2/J2)</f>
        <v>246.35209727304451</v>
      </c>
      <c r="L2">
        <f>LOG(K2)</f>
        <v>2.391556263912463</v>
      </c>
      <c r="M2" t="s">
        <v>5</v>
      </c>
      <c r="N2" t="s">
        <v>5</v>
      </c>
    </row>
    <row r="3" spans="1:14" x14ac:dyDescent="0.3">
      <c r="A3" s="8">
        <v>41150</v>
      </c>
      <c r="B3" t="s">
        <v>44</v>
      </c>
      <c r="C3">
        <v>51.005000000000003</v>
      </c>
      <c r="D3">
        <v>2.3883188272646998</v>
      </c>
      <c r="E3" s="6">
        <f>(C3/D3)</f>
        <v>21.356026430698595</v>
      </c>
      <c r="F3">
        <f>LOG(E3)</f>
        <v>1.3295204496788218</v>
      </c>
      <c r="G3">
        <v>15.116666666666665</v>
      </c>
      <c r="H3" s="6">
        <f>(C3/G3)</f>
        <v>3.3740904079382585</v>
      </c>
      <c r="I3">
        <v>36.32</v>
      </c>
      <c r="J3">
        <v>0.13881478315762508</v>
      </c>
      <c r="K3" s="6">
        <f>(I3/J3)</f>
        <v>261.64360289176409</v>
      </c>
      <c r="L3">
        <f>LOG(K3)</f>
        <v>2.4177101208346361</v>
      </c>
      <c r="M3" t="s">
        <v>5</v>
      </c>
      <c r="N3" t="s">
        <v>5</v>
      </c>
    </row>
    <row r="4" spans="1:14" x14ac:dyDescent="0.3">
      <c r="A4" s="8">
        <v>41122</v>
      </c>
      <c r="B4" t="s">
        <v>45</v>
      </c>
      <c r="C4" t="s">
        <v>5</v>
      </c>
      <c r="D4" t="s">
        <v>5</v>
      </c>
      <c r="E4" t="s">
        <v>5</v>
      </c>
      <c r="F4" t="s">
        <v>5</v>
      </c>
      <c r="G4">
        <v>9.1300000000000008</v>
      </c>
      <c r="H4" t="s">
        <v>5</v>
      </c>
      <c r="I4">
        <v>34.984999999999999</v>
      </c>
      <c r="J4" t="s">
        <v>5</v>
      </c>
      <c r="K4" t="s">
        <v>5</v>
      </c>
      <c r="L4" t="s">
        <v>5</v>
      </c>
      <c r="M4" t="s">
        <v>5</v>
      </c>
      <c r="N4" t="s">
        <v>5</v>
      </c>
    </row>
    <row r="5" spans="1:14" x14ac:dyDescent="0.3">
      <c r="A5" s="8" t="s">
        <v>90</v>
      </c>
      <c r="B5" s="11" t="s">
        <v>91</v>
      </c>
      <c r="C5" s="11">
        <v>72.066000000000003</v>
      </c>
      <c r="D5" s="3">
        <v>1.46</v>
      </c>
      <c r="E5" s="6">
        <f>(C5/D5)</f>
        <v>49.360273972602741</v>
      </c>
      <c r="F5" s="11">
        <f>LOG(E5)</f>
        <v>1.6933775615693374</v>
      </c>
      <c r="G5" s="11">
        <v>9.4741666666666653</v>
      </c>
      <c r="H5" s="6">
        <f>(C5/G5)</f>
        <v>7.6065792945729633</v>
      </c>
      <c r="I5" s="11">
        <v>48.732857142857142</v>
      </c>
      <c r="J5" s="11">
        <v>6.0999999999999999E-2</v>
      </c>
      <c r="K5" s="6">
        <f>(I5/J5)</f>
        <v>798.89929742388756</v>
      </c>
      <c r="L5" s="11">
        <f>LOG(K5)</f>
        <v>2.9024920392271194</v>
      </c>
      <c r="M5" s="11" t="s">
        <v>5</v>
      </c>
      <c r="N5" s="11" t="s">
        <v>5</v>
      </c>
    </row>
    <row r="6" spans="1:14" x14ac:dyDescent="0.3">
      <c r="A6" s="8" t="s">
        <v>90</v>
      </c>
      <c r="B6" s="11" t="s">
        <v>92</v>
      </c>
      <c r="C6" s="11">
        <v>60.44</v>
      </c>
      <c r="D6" s="11" t="s">
        <v>5</v>
      </c>
      <c r="E6" s="11" t="s">
        <v>5</v>
      </c>
      <c r="F6" s="11" t="s">
        <v>5</v>
      </c>
      <c r="G6" s="11">
        <v>42.616666666666667</v>
      </c>
      <c r="H6" s="6">
        <f t="shared" ref="H6:H7" si="0">(C6/G6)</f>
        <v>1.4182244818146263</v>
      </c>
      <c r="I6" s="11">
        <v>61.34</v>
      </c>
      <c r="J6" s="11" t="s">
        <v>5</v>
      </c>
      <c r="K6" s="11" t="s">
        <v>5</v>
      </c>
      <c r="L6" s="11" t="s">
        <v>5</v>
      </c>
      <c r="M6" s="11" t="s">
        <v>5</v>
      </c>
      <c r="N6" s="11" t="s">
        <v>5</v>
      </c>
    </row>
    <row r="7" spans="1:14" x14ac:dyDescent="0.3">
      <c r="A7" s="8" t="s">
        <v>90</v>
      </c>
      <c r="B7" s="11" t="s">
        <v>93</v>
      </c>
      <c r="C7" s="11">
        <v>75.39</v>
      </c>
      <c r="D7" s="11" t="s">
        <v>5</v>
      </c>
      <c r="E7" s="11" t="s">
        <v>5</v>
      </c>
      <c r="F7" s="11" t="s">
        <v>5</v>
      </c>
      <c r="G7" s="11">
        <v>28.951666666666668</v>
      </c>
      <c r="H7" s="6">
        <f t="shared" si="0"/>
        <v>2.6039951643543837</v>
      </c>
      <c r="I7" s="11">
        <v>63.88</v>
      </c>
      <c r="J7" s="11" t="s">
        <v>5</v>
      </c>
      <c r="K7" s="11" t="s">
        <v>5</v>
      </c>
      <c r="L7" s="11" t="s">
        <v>5</v>
      </c>
      <c r="M7" s="11" t="s">
        <v>5</v>
      </c>
      <c r="N7" s="11" t="s">
        <v>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BE443-4668-4078-985C-D105354C5019}">
  <dimension ref="A1:N40"/>
  <sheetViews>
    <sheetView tabSelected="1" zoomScale="80" zoomScaleNormal="80" workbookViewId="0">
      <selection activeCell="H19" sqref="H19"/>
    </sheetView>
  </sheetViews>
  <sheetFormatPr defaultRowHeight="14.4" x14ac:dyDescent="0.3"/>
  <cols>
    <col min="1" max="1" width="14.6640625" style="2" customWidth="1"/>
    <col min="2" max="2" width="18" style="2" customWidth="1"/>
    <col min="3" max="3" width="14" style="2" customWidth="1"/>
    <col min="4" max="5" width="16.33203125" style="2" customWidth="1"/>
    <col min="6" max="6" width="7.88671875" style="11" customWidth="1"/>
    <col min="7" max="7" width="12" style="11" customWidth="1"/>
    <col min="8" max="8" width="11.6640625" style="11" customWidth="1"/>
    <col min="9" max="9" width="10.5546875" style="11" bestFit="1" customWidth="1"/>
    <col min="10" max="10" width="9.5546875" style="11" bestFit="1" customWidth="1"/>
    <col min="11" max="11" width="12.5546875" style="11" customWidth="1"/>
    <col min="12" max="12" width="10.5546875" style="11" bestFit="1" customWidth="1"/>
    <col min="13" max="13" width="9.5546875" style="11" bestFit="1" customWidth="1"/>
    <col min="14" max="14" width="11.109375" style="11" customWidth="1"/>
    <col min="15" max="16384" width="8.88671875" style="11"/>
  </cols>
  <sheetData>
    <row r="1" spans="1:14" x14ac:dyDescent="0.3">
      <c r="A1" s="14" t="s">
        <v>94</v>
      </c>
      <c r="B1" s="15" t="s">
        <v>11</v>
      </c>
      <c r="C1" s="15" t="s">
        <v>10</v>
      </c>
      <c r="D1" s="15" t="s">
        <v>20</v>
      </c>
      <c r="E1" s="15" t="s">
        <v>19</v>
      </c>
      <c r="G1" s="23" t="s">
        <v>29</v>
      </c>
      <c r="H1" s="23" t="s">
        <v>21</v>
      </c>
      <c r="I1" s="23"/>
      <c r="J1" s="23"/>
      <c r="K1" s="23" t="s">
        <v>22</v>
      </c>
      <c r="L1" s="23"/>
      <c r="M1" s="23"/>
      <c r="N1" s="23"/>
    </row>
    <row r="2" spans="1:14" x14ac:dyDescent="0.3">
      <c r="A2" s="16" t="s">
        <v>95</v>
      </c>
      <c r="B2" s="16" t="s">
        <v>63</v>
      </c>
      <c r="C2" s="17" t="s">
        <v>14</v>
      </c>
      <c r="D2" s="18"/>
      <c r="E2" s="18">
        <v>53.33</v>
      </c>
      <c r="G2" s="23"/>
      <c r="H2" s="1" t="s">
        <v>74</v>
      </c>
      <c r="I2" s="1" t="s">
        <v>23</v>
      </c>
      <c r="J2" s="1" t="s">
        <v>24</v>
      </c>
      <c r="K2" s="1" t="s">
        <v>74</v>
      </c>
      <c r="L2" s="1" t="s">
        <v>23</v>
      </c>
      <c r="M2" s="1" t="s">
        <v>24</v>
      </c>
      <c r="N2" s="1"/>
    </row>
    <row r="3" spans="1:14" x14ac:dyDescent="0.3">
      <c r="A3" s="16" t="s">
        <v>95</v>
      </c>
      <c r="B3" s="16" t="s">
        <v>63</v>
      </c>
      <c r="C3" s="17" t="s">
        <v>14</v>
      </c>
      <c r="D3" s="18"/>
      <c r="E3" s="18">
        <v>72.760000000000005</v>
      </c>
      <c r="G3" s="24" t="s">
        <v>53</v>
      </c>
      <c r="H3" s="7">
        <v>72.066000000000003</v>
      </c>
      <c r="I3" s="7">
        <v>1.61874333975464</v>
      </c>
      <c r="J3" s="7">
        <v>0.72392402916328258</v>
      </c>
      <c r="K3" s="7">
        <v>48.731723670176791</v>
      </c>
      <c r="L3" s="7">
        <v>7.5644351962864942</v>
      </c>
      <c r="M3" s="7">
        <v>2.8590877625768751</v>
      </c>
    </row>
    <row r="4" spans="1:14" x14ac:dyDescent="0.3">
      <c r="A4" s="16" t="s">
        <v>95</v>
      </c>
      <c r="B4" s="16" t="s">
        <v>63</v>
      </c>
      <c r="C4" s="17" t="s">
        <v>14</v>
      </c>
      <c r="D4" s="18"/>
      <c r="E4" s="18">
        <v>55.23</v>
      </c>
      <c r="G4" s="24" t="s">
        <v>54</v>
      </c>
      <c r="H4" s="7">
        <v>60.44</v>
      </c>
      <c r="I4" s="7">
        <v>10.711643197941209</v>
      </c>
      <c r="J4" s="7">
        <v>6.1843700837945814</v>
      </c>
      <c r="K4" s="7">
        <v>61.340082971640754</v>
      </c>
      <c r="L4" s="7">
        <v>10.712483323876505</v>
      </c>
      <c r="M4" s="7">
        <v>5.3562416619382525</v>
      </c>
    </row>
    <row r="5" spans="1:14" x14ac:dyDescent="0.3">
      <c r="A5" s="16" t="s">
        <v>95</v>
      </c>
      <c r="B5" s="16" t="s">
        <v>63</v>
      </c>
      <c r="C5" s="17" t="s">
        <v>14</v>
      </c>
      <c r="D5" s="18">
        <v>54.620719550757784</v>
      </c>
      <c r="E5" s="18"/>
      <c r="G5" s="24" t="s">
        <v>55</v>
      </c>
      <c r="H5" s="7">
        <v>59.067333333333337</v>
      </c>
      <c r="I5" s="7">
        <v>26.944060515019558</v>
      </c>
      <c r="J5" s="7">
        <v>8.5204600640871266</v>
      </c>
      <c r="K5" s="7">
        <v>48.923469041388564</v>
      </c>
      <c r="L5" s="7">
        <v>25.039769658719191</v>
      </c>
      <c r="M5" s="7">
        <v>7.9182704207529699</v>
      </c>
    </row>
    <row r="6" spans="1:14" x14ac:dyDescent="0.3">
      <c r="A6" s="16" t="s">
        <v>95</v>
      </c>
      <c r="B6" s="16" t="s">
        <v>63</v>
      </c>
      <c r="C6" s="17" t="s">
        <v>14</v>
      </c>
      <c r="D6" s="18">
        <v>67.617928295426481</v>
      </c>
      <c r="E6" s="18"/>
      <c r="G6" s="24" t="s">
        <v>0</v>
      </c>
      <c r="H6" s="25" t="s">
        <v>5</v>
      </c>
      <c r="I6" s="25" t="s">
        <v>5</v>
      </c>
      <c r="J6" s="25" t="s">
        <v>5</v>
      </c>
      <c r="K6" s="13">
        <v>40.571258545178402</v>
      </c>
      <c r="L6" s="7">
        <v>0</v>
      </c>
      <c r="M6" s="7">
        <v>0</v>
      </c>
    </row>
    <row r="7" spans="1:14" x14ac:dyDescent="0.3">
      <c r="A7" s="19" t="s">
        <v>95</v>
      </c>
      <c r="B7" s="16" t="s">
        <v>63</v>
      </c>
      <c r="C7" s="17" t="s">
        <v>14</v>
      </c>
      <c r="D7" s="18">
        <v>50.167571175372942</v>
      </c>
      <c r="E7" s="18"/>
      <c r="G7" s="24" t="s">
        <v>1</v>
      </c>
      <c r="H7" s="7">
        <v>51.005000000000003</v>
      </c>
      <c r="I7" s="7">
        <v>3.0617723625377495</v>
      </c>
      <c r="J7" s="7">
        <v>2.1649999999999991</v>
      </c>
      <c r="K7" s="7">
        <v>27.653928262597194</v>
      </c>
      <c r="L7" s="7">
        <v>15.16329394778738</v>
      </c>
      <c r="M7" s="7">
        <v>8.7545318425564673</v>
      </c>
    </row>
    <row r="8" spans="1:14" x14ac:dyDescent="0.3">
      <c r="A8" s="19" t="s">
        <v>95</v>
      </c>
      <c r="B8" s="16" t="s">
        <v>63</v>
      </c>
      <c r="C8" s="20" t="s">
        <v>16</v>
      </c>
      <c r="D8" s="18">
        <v>72.954112865005797</v>
      </c>
      <c r="E8" s="18"/>
      <c r="G8" s="24" t="s">
        <v>2</v>
      </c>
      <c r="H8" s="7">
        <v>17.2425</v>
      </c>
      <c r="I8" s="7">
        <v>0.78135299321113527</v>
      </c>
      <c r="J8" s="7">
        <v>0.5525000000000001</v>
      </c>
      <c r="K8" s="7">
        <v>21.345388957675414</v>
      </c>
      <c r="L8" s="7">
        <v>15.803167191137831</v>
      </c>
      <c r="M8" s="7">
        <v>7.9015835955689155</v>
      </c>
    </row>
    <row r="9" spans="1:14" x14ac:dyDescent="0.3">
      <c r="A9" s="16" t="s">
        <v>95</v>
      </c>
      <c r="B9" s="16" t="s">
        <v>62</v>
      </c>
      <c r="C9" s="17" t="s">
        <v>14</v>
      </c>
      <c r="D9" s="18">
        <v>42.719877246702936</v>
      </c>
      <c r="E9" s="18">
        <v>71.790000000000006</v>
      </c>
    </row>
    <row r="10" spans="1:14" x14ac:dyDescent="0.3">
      <c r="A10" s="16" t="s">
        <v>95</v>
      </c>
      <c r="B10" s="16" t="s">
        <v>62</v>
      </c>
      <c r="C10" s="17" t="s">
        <v>14</v>
      </c>
      <c r="D10" s="18">
        <v>39.748455701842985</v>
      </c>
      <c r="E10" s="18">
        <v>73.37</v>
      </c>
    </row>
    <row r="11" spans="1:14" x14ac:dyDescent="0.3">
      <c r="A11" s="16" t="s">
        <v>95</v>
      </c>
      <c r="B11" s="16" t="s">
        <v>62</v>
      </c>
      <c r="C11" s="17" t="s">
        <v>14</v>
      </c>
      <c r="D11" s="18">
        <v>63.688932664882913</v>
      </c>
      <c r="E11" s="18">
        <v>70.84</v>
      </c>
    </row>
    <row r="12" spans="1:14" x14ac:dyDescent="0.3">
      <c r="A12" s="16" t="s">
        <v>95</v>
      </c>
      <c r="B12" s="16" t="s">
        <v>62</v>
      </c>
      <c r="C12" s="17" t="s">
        <v>14</v>
      </c>
      <c r="D12" s="18">
        <v>47.82268667241685</v>
      </c>
      <c r="E12" s="18">
        <v>70.27</v>
      </c>
    </row>
    <row r="13" spans="1:14" x14ac:dyDescent="0.3">
      <c r="A13" s="16" t="s">
        <v>95</v>
      </c>
      <c r="B13" s="16" t="s">
        <v>62</v>
      </c>
      <c r="C13" s="17" t="s">
        <v>16</v>
      </c>
      <c r="D13" s="18"/>
      <c r="E13" s="18">
        <v>74.06</v>
      </c>
    </row>
    <row r="14" spans="1:14" x14ac:dyDescent="0.3">
      <c r="A14" s="16" t="s">
        <v>95</v>
      </c>
      <c r="B14" s="16" t="s">
        <v>62</v>
      </c>
      <c r="C14" s="17" t="s">
        <v>16</v>
      </c>
      <c r="D14" s="18">
        <v>48.806031651033216</v>
      </c>
      <c r="E14" s="18"/>
    </row>
    <row r="15" spans="1:14" x14ac:dyDescent="0.3">
      <c r="A15" s="19" t="s">
        <v>95</v>
      </c>
      <c r="B15" s="16" t="s">
        <v>62</v>
      </c>
      <c r="C15" s="17" t="s">
        <v>16</v>
      </c>
      <c r="D15" s="18">
        <v>50.048938703743886</v>
      </c>
      <c r="E15" s="18"/>
    </row>
    <row r="16" spans="1:14" x14ac:dyDescent="0.3">
      <c r="A16" s="19" t="s">
        <v>95</v>
      </c>
      <c r="B16" s="16" t="s">
        <v>62</v>
      </c>
      <c r="C16" s="17" t="s">
        <v>16</v>
      </c>
      <c r="D16" s="18">
        <v>48.287143050614745</v>
      </c>
      <c r="E16" s="18"/>
    </row>
    <row r="17" spans="1:5" x14ac:dyDescent="0.3">
      <c r="A17" s="16" t="s">
        <v>95</v>
      </c>
      <c r="B17" s="16" t="s">
        <v>64</v>
      </c>
      <c r="C17" s="17" t="s">
        <v>14</v>
      </c>
      <c r="D17" s="18">
        <v>72.447682953177875</v>
      </c>
      <c r="E17" s="18">
        <v>78.760000000000005</v>
      </c>
    </row>
    <row r="18" spans="1:5" x14ac:dyDescent="0.3">
      <c r="A18" s="16" t="s">
        <v>95</v>
      </c>
      <c r="B18" s="16" t="s">
        <v>64</v>
      </c>
      <c r="C18" s="17" t="s">
        <v>14</v>
      </c>
      <c r="D18" s="18">
        <v>61.019570934522591</v>
      </c>
      <c r="E18" s="18">
        <v>75.739999999999995</v>
      </c>
    </row>
    <row r="19" spans="1:5" x14ac:dyDescent="0.3">
      <c r="A19" s="16" t="s">
        <v>95</v>
      </c>
      <c r="B19" s="16" t="s">
        <v>64</v>
      </c>
      <c r="C19" s="17" t="s">
        <v>14</v>
      </c>
      <c r="D19" s="18">
        <v>76.957198780836677</v>
      </c>
      <c r="E19" s="18">
        <v>88.07</v>
      </c>
    </row>
    <row r="20" spans="1:5" x14ac:dyDescent="0.3">
      <c r="A20" s="16" t="s">
        <v>95</v>
      </c>
      <c r="B20" s="16" t="s">
        <v>64</v>
      </c>
      <c r="C20" s="17" t="s">
        <v>14</v>
      </c>
      <c r="D20" s="18">
        <v>63.545644221714575</v>
      </c>
      <c r="E20" s="18">
        <v>74.2</v>
      </c>
    </row>
    <row r="21" spans="1:5" x14ac:dyDescent="0.3">
      <c r="A21" s="16" t="s">
        <v>95</v>
      </c>
      <c r="B21" s="16" t="s">
        <v>64</v>
      </c>
      <c r="C21" s="17" t="s">
        <v>14</v>
      </c>
      <c r="D21" s="18">
        <v>62.587662587721361</v>
      </c>
      <c r="E21" s="18">
        <v>71.98</v>
      </c>
    </row>
    <row r="22" spans="1:5" x14ac:dyDescent="0.3">
      <c r="A22" s="16" t="s">
        <v>95</v>
      </c>
      <c r="B22" s="16" t="s">
        <v>64</v>
      </c>
      <c r="C22" s="17" t="s">
        <v>14</v>
      </c>
      <c r="D22" s="18">
        <v>58.135314232851123</v>
      </c>
      <c r="E22" s="18">
        <v>74.48</v>
      </c>
    </row>
    <row r="23" spans="1:5" x14ac:dyDescent="0.3">
      <c r="A23" s="16" t="s">
        <v>95</v>
      </c>
      <c r="B23" s="16" t="s">
        <v>64</v>
      </c>
      <c r="C23" s="17" t="s">
        <v>14</v>
      </c>
      <c r="D23" s="18">
        <v>52.453137759513233</v>
      </c>
      <c r="E23" s="18">
        <v>64.48</v>
      </c>
    </row>
    <row r="24" spans="1:5" x14ac:dyDescent="0.3">
      <c r="A24" s="16" t="s">
        <v>96</v>
      </c>
      <c r="B24" s="16" t="s">
        <v>64</v>
      </c>
      <c r="C24" s="17" t="s">
        <v>14</v>
      </c>
      <c r="D24" s="18"/>
      <c r="E24" s="18">
        <v>22.22</v>
      </c>
    </row>
    <row r="25" spans="1:5" x14ac:dyDescent="0.3">
      <c r="A25" s="16" t="s">
        <v>96</v>
      </c>
      <c r="B25" s="16" t="s">
        <v>64</v>
      </c>
      <c r="C25" s="17" t="s">
        <v>14</v>
      </c>
      <c r="D25" s="18"/>
      <c r="E25" s="18">
        <v>17.933333333333337</v>
      </c>
    </row>
    <row r="26" spans="1:5" x14ac:dyDescent="0.3">
      <c r="A26" s="16" t="s">
        <v>96</v>
      </c>
      <c r="B26" s="16" t="s">
        <v>64</v>
      </c>
      <c r="C26" s="17" t="s">
        <v>14</v>
      </c>
      <c r="D26" s="18"/>
      <c r="E26" s="18">
        <v>22.81</v>
      </c>
    </row>
    <row r="27" spans="1:5" x14ac:dyDescent="0.3">
      <c r="A27" s="16" t="s">
        <v>96</v>
      </c>
      <c r="B27" s="16" t="s">
        <v>64</v>
      </c>
      <c r="C27" s="17" t="s">
        <v>14</v>
      </c>
      <c r="D27" s="18">
        <v>15.987293120859681</v>
      </c>
      <c r="E27" s="18"/>
    </row>
    <row r="28" spans="1:5" x14ac:dyDescent="0.3">
      <c r="A28" s="16" t="s">
        <v>96</v>
      </c>
      <c r="B28" s="16" t="s">
        <v>64</v>
      </c>
      <c r="C28" s="17" t="s">
        <v>14</v>
      </c>
      <c r="D28" s="18">
        <v>13.744582628959025</v>
      </c>
      <c r="E28" s="18"/>
    </row>
    <row r="29" spans="1:5" x14ac:dyDescent="0.3">
      <c r="A29" s="16" t="s">
        <v>96</v>
      </c>
      <c r="B29" s="16" t="s">
        <v>64</v>
      </c>
      <c r="C29" s="17" t="s">
        <v>14</v>
      </c>
      <c r="D29" s="18">
        <v>12.356603193729466</v>
      </c>
      <c r="E29" s="18"/>
    </row>
    <row r="30" spans="1:5" x14ac:dyDescent="0.3">
      <c r="A30" s="21" t="s">
        <v>95</v>
      </c>
      <c r="B30" s="21" t="s">
        <v>13</v>
      </c>
      <c r="C30" s="20" t="s">
        <v>14</v>
      </c>
      <c r="D30" s="18">
        <v>40.571258545178402</v>
      </c>
      <c r="E30" s="18"/>
    </row>
    <row r="31" spans="1:5" x14ac:dyDescent="0.3">
      <c r="A31" s="19" t="s">
        <v>95</v>
      </c>
      <c r="B31" s="19" t="s">
        <v>15</v>
      </c>
      <c r="C31" s="20" t="s">
        <v>14</v>
      </c>
      <c r="D31" s="18">
        <v>36.557035314582727</v>
      </c>
      <c r="E31" s="18"/>
    </row>
    <row r="32" spans="1:5" x14ac:dyDescent="0.3">
      <c r="A32" s="19" t="s">
        <v>95</v>
      </c>
      <c r="B32" s="19" t="s">
        <v>15</v>
      </c>
      <c r="C32" s="20" t="s">
        <v>14</v>
      </c>
      <c r="D32" s="18">
        <v>33.414283887774424</v>
      </c>
      <c r="E32" s="18"/>
    </row>
    <row r="33" spans="1:5" x14ac:dyDescent="0.3">
      <c r="A33" s="16" t="s">
        <v>96</v>
      </c>
      <c r="B33" s="19" t="s">
        <v>15</v>
      </c>
      <c r="C33" s="20" t="s">
        <v>14</v>
      </c>
      <c r="D33" s="18">
        <v>7.5409482259158169</v>
      </c>
      <c r="E33" s="18">
        <v>17.795000000000002</v>
      </c>
    </row>
    <row r="34" spans="1:5" x14ac:dyDescent="0.3">
      <c r="A34" s="16" t="s">
        <v>96</v>
      </c>
      <c r="B34" s="19" t="s">
        <v>15</v>
      </c>
      <c r="C34" s="20" t="s">
        <v>14</v>
      </c>
      <c r="D34" s="18">
        <v>7.8692884024286922</v>
      </c>
      <c r="E34" s="18">
        <v>16.690000000000001</v>
      </c>
    </row>
    <row r="35" spans="1:5" x14ac:dyDescent="0.3">
      <c r="A35" s="19" t="s">
        <v>95</v>
      </c>
      <c r="B35" s="21" t="s">
        <v>17</v>
      </c>
      <c r="C35" s="20" t="s">
        <v>14</v>
      </c>
      <c r="D35" s="18"/>
      <c r="E35" s="18">
        <v>48.84</v>
      </c>
    </row>
    <row r="36" spans="1:5" x14ac:dyDescent="0.3">
      <c r="A36" s="19" t="s">
        <v>95</v>
      </c>
      <c r="B36" s="21" t="s">
        <v>17</v>
      </c>
      <c r="C36" s="20" t="s">
        <v>14</v>
      </c>
      <c r="D36" s="18"/>
      <c r="E36" s="18">
        <v>53.17</v>
      </c>
    </row>
    <row r="37" spans="1:5" x14ac:dyDescent="0.3">
      <c r="A37" s="19" t="s">
        <v>95</v>
      </c>
      <c r="B37" s="21" t="s">
        <v>17</v>
      </c>
      <c r="C37" s="20" t="s">
        <v>14</v>
      </c>
      <c r="D37" s="18">
        <v>38.434013602758498</v>
      </c>
      <c r="E37" s="18"/>
    </row>
    <row r="38" spans="1:5" x14ac:dyDescent="0.3">
      <c r="A38" s="19" t="s">
        <v>95</v>
      </c>
      <c r="B38" s="21" t="s">
        <v>17</v>
      </c>
      <c r="C38" s="20" t="s">
        <v>14</v>
      </c>
      <c r="D38" s="18">
        <v>34.212433763367052</v>
      </c>
      <c r="E38" s="18"/>
    </row>
    <row r="39" spans="1:5" x14ac:dyDescent="0.3">
      <c r="A39" s="16" t="s">
        <v>96</v>
      </c>
      <c r="B39" s="21" t="s">
        <v>17</v>
      </c>
      <c r="C39" s="20" t="s">
        <v>14</v>
      </c>
      <c r="D39" s="18">
        <v>10.315337421666028</v>
      </c>
      <c r="E39" s="18"/>
    </row>
    <row r="40" spans="1:5" x14ac:dyDescent="0.3">
      <c r="A40" s="22"/>
      <c r="B40" s="22"/>
      <c r="C40" s="22"/>
      <c r="D40" s="22"/>
      <c r="E40" s="22"/>
    </row>
  </sheetData>
  <mergeCells count="3">
    <mergeCell ref="G1:G2"/>
    <mergeCell ref="H1:J1"/>
    <mergeCell ref="K1:N1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Notes</vt:lpstr>
      <vt:lpstr>Master</vt:lpstr>
      <vt:lpstr>PPE-seds</vt:lpstr>
      <vt:lpstr>Water Quality</vt:lpstr>
      <vt:lpstr>Odonate Mercury</vt:lpstr>
      <vt:lpstr>Bioaccumulation Factors</vt:lpstr>
      <vt:lpstr>AllInvertebrate Mercury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Paradis</dc:creator>
  <cp:lastModifiedBy>Kyle Paradis</cp:lastModifiedBy>
  <dcterms:created xsi:type="dcterms:W3CDTF">2021-04-01T16:05:52Z</dcterms:created>
  <dcterms:modified xsi:type="dcterms:W3CDTF">2021-04-06T19:43:31Z</dcterms:modified>
</cp:coreProperties>
</file>