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Kyle\OSM Dataset Upload\REPS Sediment Contaminants from Artificial Substrates\"/>
    </mc:Choice>
  </mc:AlternateContent>
  <xr:revisionPtr revIDLastSave="0" documentId="13_ncr:1_{CEBDABC0-2054-42D2-8E13-10766FA623DB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Notes" sheetId="13" r:id="rId1"/>
    <sheet name="Labile Metals" sheetId="9" r:id="rId2"/>
    <sheet name="Residual Metals" sheetId="10" r:id="rId3"/>
    <sheet name="Acid Extraction" sheetId="7" r:id="rId4"/>
    <sheet name="Metals Summary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9" l="1"/>
  <c r="F58" i="9" s="1"/>
  <c r="G54" i="9"/>
  <c r="H54" i="9"/>
  <c r="I54" i="9"/>
  <c r="J54" i="9"/>
  <c r="J58" i="9" s="1"/>
  <c r="K54" i="9"/>
  <c r="L54" i="9"/>
  <c r="F55" i="9"/>
  <c r="G55" i="9"/>
  <c r="H55" i="9"/>
  <c r="I55" i="9"/>
  <c r="J55" i="9"/>
  <c r="K55" i="9"/>
  <c r="L55" i="9"/>
  <c r="G56" i="9"/>
  <c r="L56" i="9"/>
  <c r="L58" i="9" s="1"/>
  <c r="G57" i="9"/>
  <c r="L57" i="9"/>
  <c r="G58" i="9"/>
  <c r="H58" i="9"/>
  <c r="I58" i="9"/>
  <c r="K58" i="9"/>
  <c r="G65" i="10"/>
  <c r="G69" i="10" s="1"/>
  <c r="H65" i="10"/>
  <c r="H69" i="10" s="1"/>
  <c r="I65" i="10"/>
  <c r="I69" i="10" s="1"/>
  <c r="J65" i="10"/>
  <c r="J69" i="10" s="1"/>
  <c r="K65" i="10"/>
  <c r="K69" i="10" s="1"/>
  <c r="L65" i="10"/>
  <c r="L69" i="10" s="1"/>
  <c r="M65" i="10"/>
  <c r="M69" i="10" s="1"/>
  <c r="N65" i="10"/>
  <c r="N69" i="10" s="1"/>
  <c r="O65" i="10"/>
  <c r="O69" i="10" s="1"/>
  <c r="P65" i="10"/>
  <c r="P69" i="10" s="1"/>
  <c r="Q65" i="10"/>
  <c r="Q69" i="10" s="1"/>
  <c r="R65" i="10"/>
  <c r="R69" i="10" s="1"/>
  <c r="S65" i="10"/>
  <c r="S69" i="10" s="1"/>
  <c r="T65" i="10"/>
  <c r="T69" i="10" s="1"/>
  <c r="U65" i="10"/>
  <c r="U69" i="10" s="1"/>
  <c r="V65" i="10"/>
  <c r="V69" i="10" s="1"/>
  <c r="W65" i="10"/>
  <c r="W69" i="10" s="1"/>
  <c r="X65" i="10"/>
  <c r="X69" i="10" s="1"/>
  <c r="Y65" i="10"/>
  <c r="Y69" i="10" s="1"/>
  <c r="Z65" i="10"/>
  <c r="Z69" i="10" s="1"/>
  <c r="AA65" i="10"/>
  <c r="AA69" i="10" s="1"/>
  <c r="AB65" i="10"/>
  <c r="AB69" i="10" s="1"/>
  <c r="AC65" i="10"/>
  <c r="AC69" i="10" s="1"/>
  <c r="AD65" i="10"/>
  <c r="AD69" i="10" s="1"/>
  <c r="AE65" i="10"/>
  <c r="AE69" i="10" s="1"/>
  <c r="AF65" i="10"/>
  <c r="AF69" i="10" s="1"/>
  <c r="AG65" i="10"/>
  <c r="AG69" i="10" s="1"/>
  <c r="AH65" i="10"/>
  <c r="AH69" i="10" s="1"/>
  <c r="AI65" i="10"/>
  <c r="AI69" i="10" s="1"/>
  <c r="AJ65" i="10"/>
  <c r="AJ69" i="10" s="1"/>
  <c r="AK65" i="10"/>
  <c r="AK69" i="10" s="1"/>
  <c r="AL65" i="10"/>
  <c r="AL69" i="10" s="1"/>
  <c r="AM65" i="10"/>
  <c r="AM69" i="10" s="1"/>
  <c r="AN65" i="10"/>
  <c r="AN69" i="10" s="1"/>
  <c r="AO65" i="10"/>
  <c r="AO69" i="10" s="1"/>
  <c r="AP65" i="10"/>
  <c r="AP69" i="10" s="1"/>
  <c r="AQ65" i="10"/>
  <c r="AQ69" i="10" s="1"/>
  <c r="AR65" i="10"/>
  <c r="AR69" i="10" s="1"/>
  <c r="AS65" i="10"/>
  <c r="AS69" i="10" s="1"/>
  <c r="AT65" i="10"/>
  <c r="AT69" i="10" s="1"/>
  <c r="AU65" i="10"/>
  <c r="AU69" i="10" s="1"/>
  <c r="AV65" i="10"/>
  <c r="AV69" i="10" s="1"/>
  <c r="AW65" i="10"/>
  <c r="AW69" i="10" s="1"/>
  <c r="AX65" i="10"/>
  <c r="AX69" i="10" s="1"/>
  <c r="AY65" i="10"/>
  <c r="AY69" i="10" s="1"/>
  <c r="AZ65" i="10"/>
  <c r="AZ69" i="10" s="1"/>
  <c r="BA65" i="10"/>
  <c r="BA69" i="10" s="1"/>
  <c r="BB65" i="10"/>
  <c r="BB69" i="10" s="1"/>
  <c r="BC65" i="10"/>
  <c r="BC69" i="10" s="1"/>
  <c r="BD65" i="10"/>
  <c r="BD69" i="10" s="1"/>
  <c r="BE65" i="10"/>
  <c r="BE69" i="10" s="1"/>
  <c r="BF65" i="10"/>
  <c r="BF69" i="10" s="1"/>
  <c r="BG65" i="10"/>
  <c r="BG69" i="10" s="1"/>
  <c r="BH65" i="10"/>
  <c r="BH69" i="10" s="1"/>
  <c r="BI65" i="10"/>
  <c r="BI69" i="10" s="1"/>
  <c r="BJ65" i="10"/>
  <c r="BJ69" i="10" s="1"/>
  <c r="BK65" i="10"/>
  <c r="BK69" i="10" s="1"/>
  <c r="BL65" i="10"/>
  <c r="BL69" i="10" s="1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AY66" i="10"/>
  <c r="AZ66" i="10"/>
  <c r="BA66" i="10"/>
  <c r="BB66" i="10"/>
  <c r="BC66" i="10"/>
  <c r="BD66" i="10"/>
  <c r="BE66" i="10"/>
  <c r="BF66" i="10"/>
  <c r="BG66" i="10"/>
  <c r="BH66" i="10"/>
  <c r="BI66" i="10"/>
  <c r="BJ66" i="10"/>
  <c r="BK66" i="10"/>
  <c r="BL66" i="10"/>
  <c r="F66" i="10"/>
  <c r="F65" i="10"/>
  <c r="F69" i="10" s="1"/>
  <c r="G60" i="10"/>
  <c r="G63" i="10" s="1"/>
  <c r="H60" i="10"/>
  <c r="H63" i="10" s="1"/>
  <c r="I60" i="10"/>
  <c r="I63" i="10" s="1"/>
  <c r="J60" i="10"/>
  <c r="J63" i="10" s="1"/>
  <c r="K60" i="10"/>
  <c r="K63" i="10" s="1"/>
  <c r="L60" i="10"/>
  <c r="L63" i="10" s="1"/>
  <c r="M60" i="10"/>
  <c r="M63" i="10" s="1"/>
  <c r="N60" i="10"/>
  <c r="N63" i="10" s="1"/>
  <c r="O60" i="10"/>
  <c r="O63" i="10" s="1"/>
  <c r="P60" i="10"/>
  <c r="P63" i="10" s="1"/>
  <c r="Q60" i="10"/>
  <c r="Q63" i="10" s="1"/>
  <c r="R60" i="10"/>
  <c r="R63" i="10" s="1"/>
  <c r="S60" i="10"/>
  <c r="S63" i="10" s="1"/>
  <c r="T60" i="10"/>
  <c r="T63" i="10" s="1"/>
  <c r="U60" i="10"/>
  <c r="U63" i="10" s="1"/>
  <c r="V60" i="10"/>
  <c r="V63" i="10" s="1"/>
  <c r="W60" i="10"/>
  <c r="W63" i="10" s="1"/>
  <c r="X60" i="10"/>
  <c r="X63" i="10" s="1"/>
  <c r="Y60" i="10"/>
  <c r="Y63" i="10" s="1"/>
  <c r="Z60" i="10"/>
  <c r="Z63" i="10" s="1"/>
  <c r="AA60" i="10"/>
  <c r="AA63" i="10" s="1"/>
  <c r="AB60" i="10"/>
  <c r="AB63" i="10" s="1"/>
  <c r="AC60" i="10"/>
  <c r="AC63" i="10" s="1"/>
  <c r="AD60" i="10"/>
  <c r="AD63" i="10" s="1"/>
  <c r="AE60" i="10"/>
  <c r="AE63" i="10" s="1"/>
  <c r="AF60" i="10"/>
  <c r="AF63" i="10" s="1"/>
  <c r="AG60" i="10"/>
  <c r="AG63" i="10" s="1"/>
  <c r="AH60" i="10"/>
  <c r="AH63" i="10" s="1"/>
  <c r="AI60" i="10"/>
  <c r="AI63" i="10" s="1"/>
  <c r="AJ60" i="10"/>
  <c r="AJ63" i="10" s="1"/>
  <c r="AK60" i="10"/>
  <c r="AK63" i="10" s="1"/>
  <c r="AL60" i="10"/>
  <c r="AL63" i="10" s="1"/>
  <c r="AM60" i="10"/>
  <c r="AM63" i="10" s="1"/>
  <c r="AN60" i="10"/>
  <c r="AN63" i="10" s="1"/>
  <c r="AO60" i="10"/>
  <c r="AO63" i="10" s="1"/>
  <c r="AP60" i="10"/>
  <c r="AP63" i="10" s="1"/>
  <c r="AQ60" i="10"/>
  <c r="AQ63" i="10" s="1"/>
  <c r="AR60" i="10"/>
  <c r="AR63" i="10" s="1"/>
  <c r="AS60" i="10"/>
  <c r="AS63" i="10" s="1"/>
  <c r="AT60" i="10"/>
  <c r="AT63" i="10" s="1"/>
  <c r="AU60" i="10"/>
  <c r="AU63" i="10" s="1"/>
  <c r="AV60" i="10"/>
  <c r="AV63" i="10" s="1"/>
  <c r="AW60" i="10"/>
  <c r="AW63" i="10" s="1"/>
  <c r="AX60" i="10"/>
  <c r="AX63" i="10" s="1"/>
  <c r="AY60" i="10"/>
  <c r="AY63" i="10" s="1"/>
  <c r="AZ60" i="10"/>
  <c r="AZ63" i="10" s="1"/>
  <c r="BA60" i="10"/>
  <c r="BA63" i="10" s="1"/>
  <c r="BB60" i="10"/>
  <c r="BB63" i="10" s="1"/>
  <c r="BC60" i="10"/>
  <c r="BC63" i="10" s="1"/>
  <c r="BD60" i="10"/>
  <c r="BD63" i="10" s="1"/>
  <c r="BE60" i="10"/>
  <c r="BE63" i="10" s="1"/>
  <c r="BF60" i="10"/>
  <c r="BF63" i="10" s="1"/>
  <c r="BG60" i="10"/>
  <c r="BG63" i="10" s="1"/>
  <c r="BH60" i="10"/>
  <c r="BH63" i="10" s="1"/>
  <c r="BI60" i="10"/>
  <c r="BI63" i="10" s="1"/>
  <c r="BJ60" i="10"/>
  <c r="BJ63" i="10" s="1"/>
  <c r="BK60" i="10"/>
  <c r="BK63" i="10" s="1"/>
  <c r="BL60" i="10"/>
  <c r="BL63" i="10" s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AV61" i="10"/>
  <c r="AW61" i="10"/>
  <c r="AX61" i="10"/>
  <c r="AY61" i="10"/>
  <c r="AZ61" i="10"/>
  <c r="BA61" i="10"/>
  <c r="BB61" i="10"/>
  <c r="BC61" i="10"/>
  <c r="BD61" i="10"/>
  <c r="BE61" i="10"/>
  <c r="BF61" i="10"/>
  <c r="BG61" i="10"/>
  <c r="BH61" i="10"/>
  <c r="BI61" i="10"/>
  <c r="BJ61" i="10"/>
  <c r="BK61" i="10"/>
  <c r="BL61" i="10"/>
  <c r="F61" i="10"/>
  <c r="F60" i="10"/>
  <c r="F63" i="10" s="1"/>
  <c r="G2" i="7" l="1"/>
  <c r="M55" i="9" l="1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K55" i="9"/>
  <c r="BL55" i="9"/>
  <c r="M54" i="9"/>
  <c r="M58" i="9" s="1"/>
  <c r="N54" i="9"/>
  <c r="N58" i="9" s="1"/>
  <c r="O54" i="9"/>
  <c r="O58" i="9" s="1"/>
  <c r="P54" i="9"/>
  <c r="P58" i="9" s="1"/>
  <c r="Q54" i="9"/>
  <c r="Q58" i="9" s="1"/>
  <c r="R54" i="9"/>
  <c r="R58" i="9" s="1"/>
  <c r="S54" i="9"/>
  <c r="S58" i="9" s="1"/>
  <c r="T54" i="9"/>
  <c r="T58" i="9" s="1"/>
  <c r="U54" i="9"/>
  <c r="U58" i="9" s="1"/>
  <c r="V54" i="9"/>
  <c r="W54" i="9"/>
  <c r="W58" i="9" s="1"/>
  <c r="X54" i="9"/>
  <c r="X58" i="9" s="1"/>
  <c r="Y54" i="9"/>
  <c r="Y58" i="9" s="1"/>
  <c r="Z54" i="9"/>
  <c r="Z58" i="9" s="1"/>
  <c r="AA54" i="9"/>
  <c r="AA58" i="9" s="1"/>
  <c r="AB54" i="9"/>
  <c r="AB58" i="9" s="1"/>
  <c r="AC54" i="9"/>
  <c r="AD54" i="9"/>
  <c r="AD58" i="9" s="1"/>
  <c r="AE54" i="9"/>
  <c r="AE58" i="9" s="1"/>
  <c r="AF54" i="9"/>
  <c r="AF58" i="9" s="1"/>
  <c r="AG54" i="9"/>
  <c r="AH54" i="9"/>
  <c r="AH58" i="9" s="1"/>
  <c r="AI54" i="9"/>
  <c r="AI58" i="9" s="1"/>
  <c r="AJ54" i="9"/>
  <c r="AK54" i="9"/>
  <c r="AK58" i="9" s="1"/>
  <c r="AL54" i="9"/>
  <c r="AL58" i="9" s="1"/>
  <c r="AM54" i="9"/>
  <c r="AM58" i="9" s="1"/>
  <c r="AN54" i="9"/>
  <c r="AO54" i="9"/>
  <c r="AO58" i="9" s="1"/>
  <c r="AP54" i="9"/>
  <c r="AP58" i="9" s="1"/>
  <c r="AQ54" i="9"/>
  <c r="AQ58" i="9" s="1"/>
  <c r="AR54" i="9"/>
  <c r="AR58" i="9" s="1"/>
  <c r="AS54" i="9"/>
  <c r="AS58" i="9" s="1"/>
  <c r="AT54" i="9"/>
  <c r="AT58" i="9" s="1"/>
  <c r="AU54" i="9"/>
  <c r="AU58" i="9" s="1"/>
  <c r="AV54" i="9"/>
  <c r="AV58" i="9" s="1"/>
  <c r="AW54" i="9"/>
  <c r="AW58" i="9" s="1"/>
  <c r="AX54" i="9"/>
  <c r="AX58" i="9" s="1"/>
  <c r="AY54" i="9"/>
  <c r="AY58" i="9" s="1"/>
  <c r="AZ54" i="9"/>
  <c r="AZ58" i="9" s="1"/>
  <c r="BA54" i="9"/>
  <c r="BA58" i="9" s="1"/>
  <c r="BB54" i="9"/>
  <c r="BB58" i="9" s="1"/>
  <c r="BC54" i="9"/>
  <c r="BD54" i="9"/>
  <c r="BD58" i="9" s="1"/>
  <c r="BE54" i="9"/>
  <c r="BE58" i="9" s="1"/>
  <c r="BF54" i="9"/>
  <c r="BF58" i="9" s="1"/>
  <c r="BG54" i="9"/>
  <c r="BG58" i="9" s="1"/>
  <c r="BH54" i="9"/>
  <c r="BH58" i="9" s="1"/>
  <c r="BI54" i="9"/>
  <c r="BI58" i="9" s="1"/>
  <c r="BJ54" i="9"/>
  <c r="BJ58" i="9" s="1"/>
  <c r="BK54" i="9"/>
  <c r="BK58" i="9" s="1"/>
  <c r="BL54" i="9"/>
  <c r="BL58" i="9" s="1"/>
  <c r="BC56" i="9"/>
  <c r="AN56" i="9"/>
  <c r="AJ56" i="9"/>
  <c r="AG56" i="9"/>
  <c r="AC56" i="9"/>
  <c r="V56" i="9"/>
  <c r="BC57" i="9"/>
  <c r="AN57" i="9"/>
  <c r="AJ57" i="9"/>
  <c r="AG57" i="9"/>
  <c r="AC57" i="9"/>
  <c r="V57" i="9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AN58" i="9" l="1"/>
  <c r="AG58" i="9"/>
  <c r="V58" i="9"/>
  <c r="AC58" i="9"/>
  <c r="AJ58" i="9"/>
  <c r="BC58" i="9"/>
</calcChain>
</file>

<file path=xl/sharedStrings.xml><?xml version="1.0" encoding="utf-8"?>
<sst xmlns="http://schemas.openxmlformats.org/spreadsheetml/2006/main" count="1646" uniqueCount="290">
  <si>
    <t>Vial ID</t>
  </si>
  <si>
    <t>Empty vial plus cap (g)</t>
  </si>
  <si>
    <t>Dry sample wt (g)</t>
  </si>
  <si>
    <t>Exact amount of HNO3 added (g)</t>
  </si>
  <si>
    <t>MESS 4X</t>
  </si>
  <si>
    <t>MESS 4Y</t>
  </si>
  <si>
    <t>MESS 4Z</t>
  </si>
  <si>
    <t>Dry sample plus vial and cap (g)</t>
  </si>
  <si>
    <t>Ag ppm (labile)</t>
  </si>
  <si>
    <t>Al ppm (labile)</t>
  </si>
  <si>
    <t>As ppm (labile)</t>
  </si>
  <si>
    <t>B ppm (labile)</t>
  </si>
  <si>
    <t>Ba ppm (labile)</t>
  </si>
  <si>
    <t>Be ppm (labile)</t>
  </si>
  <si>
    <t>Ca ppm (labile)</t>
  </si>
  <si>
    <t>Cd ppm (labile)</t>
  </si>
  <si>
    <t>Ce ppm (labile)</t>
  </si>
  <si>
    <t>Co ppm (labile)</t>
  </si>
  <si>
    <t>Cr ppm (labile)</t>
  </si>
  <si>
    <t>Cs ppm (labile)</t>
  </si>
  <si>
    <t>Cu ppm (labile)</t>
  </si>
  <si>
    <t>Dy ppm (labile)</t>
  </si>
  <si>
    <t>Er ppm (labile)</t>
  </si>
  <si>
    <t>Eu ppm (labile)</t>
  </si>
  <si>
    <t>Fe ppm (labile)</t>
  </si>
  <si>
    <t>Ga ppm (labile)</t>
  </si>
  <si>
    <t>Gd ppm (labile)</t>
  </si>
  <si>
    <t>Ge ppm (labile)</t>
  </si>
  <si>
    <t>Hf ppm (labile)</t>
  </si>
  <si>
    <t>Ho ppm (labile)</t>
  </si>
  <si>
    <t>Ir ppm (labile)</t>
  </si>
  <si>
    <t>K ppm (labile)</t>
  </si>
  <si>
    <t>La ppm (labile)</t>
  </si>
  <si>
    <t>Li ppm (labile)</t>
  </si>
  <si>
    <t>Lu ppm (labile)</t>
  </si>
  <si>
    <t>Mg ppm (labile)</t>
  </si>
  <si>
    <t>Mn ppm (labile)</t>
  </si>
  <si>
    <t>Mo ppm (labile)</t>
  </si>
  <si>
    <t>Na ppm (labile)</t>
  </si>
  <si>
    <t>Nb ppm (labile)</t>
  </si>
  <si>
    <t>Nd ppm (labile)</t>
  </si>
  <si>
    <t>Ni ppm (labile)</t>
  </si>
  <si>
    <t>P ppm (labile)</t>
  </si>
  <si>
    <t>Pb ppm (labile)</t>
  </si>
  <si>
    <t>Pr ppm (labile)</t>
  </si>
  <si>
    <t>Pt ppm (labile)</t>
  </si>
  <si>
    <t>Rb ppm (labile)</t>
  </si>
  <si>
    <t>Re ppm (labile)</t>
  </si>
  <si>
    <t>Ru ppm (labile)</t>
  </si>
  <si>
    <t>Sb ppm (labile)</t>
  </si>
  <si>
    <t>Se ppm (labile)</t>
  </si>
  <si>
    <t>Sm ppm (labile)</t>
  </si>
  <si>
    <t>Sn ppm (labile)</t>
  </si>
  <si>
    <t>Sr ppm (labile)</t>
  </si>
  <si>
    <t>Tb ppm (labile)</t>
  </si>
  <si>
    <t>Te ppm (labile)</t>
  </si>
  <si>
    <t>Th ppm (labile)</t>
  </si>
  <si>
    <t>Ti ppm (labile)</t>
  </si>
  <si>
    <t>Tl ppm (labile)</t>
  </si>
  <si>
    <t>Tm ppm (labile)</t>
  </si>
  <si>
    <t>U ppm (labile)</t>
  </si>
  <si>
    <t>V ppm (labile)</t>
  </si>
  <si>
    <t>W ppm (labile)</t>
  </si>
  <si>
    <t>Y ppm (labile)</t>
  </si>
  <si>
    <t>Yb ppm (labile)</t>
  </si>
  <si>
    <t>Zn ppm (labile)</t>
  </si>
  <si>
    <t>Zr ppm (labile)</t>
  </si>
  <si>
    <t>MESS 4 AVG</t>
  </si>
  <si>
    <t>MESS 4 STDEV</t>
  </si>
  <si>
    <t>MESS 4 CERTIFIED VALUE</t>
  </si>
  <si>
    <t>% RECOVERY</t>
  </si>
  <si>
    <t>&lt;DL</t>
  </si>
  <si>
    <t>Certified Reference Sediment</t>
  </si>
  <si>
    <t>average of analytical duplicates (the same extract analyzed twice)</t>
  </si>
  <si>
    <t>digestion duplicates (two sediment samples digested in duplicate and analyzed independently)</t>
  </si>
  <si>
    <t>Analyte</t>
  </si>
  <si>
    <t>Ag</t>
  </si>
  <si>
    <t>Al</t>
  </si>
  <si>
    <t>As</t>
  </si>
  <si>
    <t>B</t>
  </si>
  <si>
    <t>Ba</t>
  </si>
  <si>
    <t>Be</t>
  </si>
  <si>
    <t>Ca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</si>
  <si>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</si>
  <si>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</si>
  <si>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</si>
  <si>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</si>
  <si>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</si>
  <si>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</si>
  <si>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</si>
  <si>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</si>
  <si>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</si>
  <si>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Fe</t>
  </si>
  <si>
    <t>Ga</t>
  </si>
  <si>
    <t>Gd</t>
  </si>
  <si>
    <t>Ge</t>
  </si>
  <si>
    <t>Hf</t>
  </si>
  <si>
    <t>Ho</t>
  </si>
  <si>
    <t>Ir</t>
  </si>
  <si>
    <t>K</t>
  </si>
  <si>
    <t>La</t>
  </si>
  <si>
    <t>Li</t>
  </si>
  <si>
    <t>Lu</t>
  </si>
  <si>
    <t>Mg</t>
  </si>
  <si>
    <t>Mn</t>
  </si>
  <si>
    <t>Mo</t>
  </si>
  <si>
    <t>Na</t>
  </si>
  <si>
    <t>Nb</t>
  </si>
  <si>
    <t>Nd</t>
  </si>
  <si>
    <t>Ni</t>
  </si>
  <si>
    <t>P</t>
  </si>
  <si>
    <t>Pb</t>
  </si>
  <si>
    <t>Pr</t>
  </si>
  <si>
    <t>Pt</t>
  </si>
  <si>
    <t>Rb</t>
  </si>
  <si>
    <t>Re</t>
  </si>
  <si>
    <t>Ru</t>
  </si>
  <si>
    <t>Sb</t>
  </si>
  <si>
    <t>Se</t>
  </si>
  <si>
    <t>Sm</t>
  </si>
  <si>
    <t>Sn</t>
  </si>
  <si>
    <t>Sr</t>
  </si>
  <si>
    <t>Tb</t>
  </si>
  <si>
    <t>Te</t>
  </si>
  <si>
    <t>Th</t>
  </si>
  <si>
    <t>Ti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</si>
  <si>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</si>
  <si>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</si>
  <si>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</si>
  <si>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</si>
  <si>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</si>
  <si>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</si>
  <si>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</si>
  <si>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</si>
  <si>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</si>
  <si>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Detection Limits (DL)</t>
  </si>
  <si>
    <t>Units</t>
  </si>
  <si>
    <t>ppm</t>
  </si>
  <si>
    <t>ES10</t>
  </si>
  <si>
    <t>ES10 duplicate</t>
  </si>
  <si>
    <t>ES11</t>
  </si>
  <si>
    <t>ES12</t>
  </si>
  <si>
    <t>ES13</t>
  </si>
  <si>
    <t>ES14</t>
  </si>
  <si>
    <t>ES15</t>
  </si>
  <si>
    <t>ES16</t>
  </si>
  <si>
    <t>ES17</t>
  </si>
  <si>
    <t>ES18</t>
  </si>
  <si>
    <t>ES19</t>
  </si>
  <si>
    <t>ES19 duplicate</t>
  </si>
  <si>
    <t>ES20</t>
  </si>
  <si>
    <t>ES21</t>
  </si>
  <si>
    <t>ES22</t>
  </si>
  <si>
    <t>ES23</t>
  </si>
  <si>
    <t>ES24</t>
  </si>
  <si>
    <t>ES25</t>
  </si>
  <si>
    <t>ES26</t>
  </si>
  <si>
    <t>ES27</t>
  </si>
  <si>
    <t>ES28</t>
  </si>
  <si>
    <t>ES29</t>
  </si>
  <si>
    <t>ES29 duplicate</t>
  </si>
  <si>
    <t>ES30</t>
  </si>
  <si>
    <t>ES31</t>
  </si>
  <si>
    <t>ES32</t>
  </si>
  <si>
    <t>ES33</t>
  </si>
  <si>
    <t>ES34</t>
  </si>
  <si>
    <t>ES35</t>
  </si>
  <si>
    <t>ES36</t>
  </si>
  <si>
    <t>ES37</t>
  </si>
  <si>
    <t>ES38</t>
  </si>
  <si>
    <t>ES38 duplicate</t>
  </si>
  <si>
    <t>ES39</t>
  </si>
  <si>
    <t>ES40</t>
  </si>
  <si>
    <t>ES41</t>
  </si>
  <si>
    <t>ES42</t>
  </si>
  <si>
    <t>ES43</t>
  </si>
  <si>
    <t>ES3</t>
  </si>
  <si>
    <t>ES2</t>
  </si>
  <si>
    <t>ES1</t>
  </si>
  <si>
    <t>ES9</t>
  </si>
  <si>
    <t>ES8</t>
  </si>
  <si>
    <t>ES7</t>
  </si>
  <si>
    <t>ES6</t>
  </si>
  <si>
    <t>ES5</t>
  </si>
  <si>
    <t>ES4</t>
  </si>
  <si>
    <t>ES47</t>
  </si>
  <si>
    <t>ES46</t>
  </si>
  <si>
    <t>ES45</t>
  </si>
  <si>
    <t>GSP-2 AVG</t>
  </si>
  <si>
    <t>GSP-2 STDEV</t>
  </si>
  <si>
    <t>Certified value</t>
  </si>
  <si>
    <t>% recovery</t>
  </si>
  <si>
    <t>ES47 duplicate</t>
  </si>
  <si>
    <t>GSP-2</t>
  </si>
  <si>
    <t>Ag ppm (total)</t>
  </si>
  <si>
    <t>Al ppm (total)</t>
  </si>
  <si>
    <t>As ppm (total)</t>
  </si>
  <si>
    <t>B ppm (total)</t>
  </si>
  <si>
    <t>Ba ppm (total)</t>
  </si>
  <si>
    <t>Be ppm (total)</t>
  </si>
  <si>
    <t>Ca ppm (total)</t>
  </si>
  <si>
    <t>Cd ppm (total)</t>
  </si>
  <si>
    <t>Ce ppm (total)</t>
  </si>
  <si>
    <t>Co ppm (total)</t>
  </si>
  <si>
    <t>Cr ppm (total)</t>
  </si>
  <si>
    <t>Cs ppm (total)</t>
  </si>
  <si>
    <t>Cu ppm (total)</t>
  </si>
  <si>
    <t>Dy ppm (total)</t>
  </si>
  <si>
    <t>Er ppm (total)</t>
  </si>
  <si>
    <t>Eu ppm (total)</t>
  </si>
  <si>
    <t>Fe ppm (total)</t>
  </si>
  <si>
    <t>Ga ppm (total)</t>
  </si>
  <si>
    <t>Gd ppm (total)</t>
  </si>
  <si>
    <t>Ge ppm (total)</t>
  </si>
  <si>
    <t>Hf ppm (total)</t>
  </si>
  <si>
    <t>Ho ppm (total)</t>
  </si>
  <si>
    <t>Ir ppm (total)</t>
  </si>
  <si>
    <t>K ppm (total)</t>
  </si>
  <si>
    <t>La ppm (total)</t>
  </si>
  <si>
    <t>Li ppm (total)</t>
  </si>
  <si>
    <t>Lu ppm (total)</t>
  </si>
  <si>
    <t>Mg ppm (total)</t>
  </si>
  <si>
    <t>Mn ppm (total)</t>
  </si>
  <si>
    <t>Mo ppm (total)</t>
  </si>
  <si>
    <t>Na ppm (total)</t>
  </si>
  <si>
    <t>Nb ppm (total)</t>
  </si>
  <si>
    <t>Nd ppm (total)</t>
  </si>
  <si>
    <t>Ni ppm (total)</t>
  </si>
  <si>
    <t>P ppm (total)</t>
  </si>
  <si>
    <t>Pb ppm (total)</t>
  </si>
  <si>
    <t>Pr ppm (total)</t>
  </si>
  <si>
    <t>Pt ppm (total)</t>
  </si>
  <si>
    <t>Rb ppm (total)</t>
  </si>
  <si>
    <t>Re ppm (total)</t>
  </si>
  <si>
    <t>Ru ppm (total)</t>
  </si>
  <si>
    <t>Sb ppm (total)</t>
  </si>
  <si>
    <t>Se ppm (total)</t>
  </si>
  <si>
    <t>Sm ppm (total)</t>
  </si>
  <si>
    <t>Sn ppm (total)</t>
  </si>
  <si>
    <t>Sr ppm (total)</t>
  </si>
  <si>
    <t>Tb ppm (total)</t>
  </si>
  <si>
    <t>Te ppm (total)</t>
  </si>
  <si>
    <t>Th ppm (total)</t>
  </si>
  <si>
    <t>Ti ppm (total)</t>
  </si>
  <si>
    <t>Tl ppm (total)</t>
  </si>
  <si>
    <t>Tm ppm (total)</t>
  </si>
  <si>
    <t>U ppm (total)</t>
  </si>
  <si>
    <t>V ppm (total)</t>
  </si>
  <si>
    <t>W ppm (total)</t>
  </si>
  <si>
    <t>Y ppm (total)</t>
  </si>
  <si>
    <t>Yb ppm (total)</t>
  </si>
  <si>
    <t>Zn ppm (total)</t>
  </si>
  <si>
    <t>Zr ppm (total)</t>
  </si>
  <si>
    <t>2012 Site Name</t>
  </si>
  <si>
    <t>2013 Site Name</t>
  </si>
  <si>
    <t>Latitude</t>
  </si>
  <si>
    <t>Longitude</t>
  </si>
  <si>
    <t>ELLS RIFF 4</t>
  </si>
  <si>
    <t>EL1</t>
  </si>
  <si>
    <t>ELLS RIFF 2</t>
  </si>
  <si>
    <t>EL2</t>
  </si>
  <si>
    <t>ELLS RIFF 5</t>
  </si>
  <si>
    <t>EL3</t>
  </si>
  <si>
    <t>ELLS RIFF 9</t>
  </si>
  <si>
    <t>EL4</t>
  </si>
  <si>
    <t>STB RIFF 1</t>
  </si>
  <si>
    <t>ST1</t>
  </si>
  <si>
    <t>STB WSC</t>
  </si>
  <si>
    <t>ST2</t>
  </si>
  <si>
    <t>STB RIFF 7</t>
  </si>
  <si>
    <t>ST3B</t>
  </si>
  <si>
    <t>STB RIFF 10</t>
  </si>
  <si>
    <t>ST4</t>
  </si>
  <si>
    <t>T1</t>
  </si>
  <si>
    <t>T2</t>
  </si>
  <si>
    <t>T3</t>
  </si>
  <si>
    <t>ST3</t>
  </si>
  <si>
    <t>dup</t>
  </si>
  <si>
    <t>Sample Number</t>
  </si>
  <si>
    <t>Site</t>
  </si>
  <si>
    <t>Replicate</t>
  </si>
  <si>
    <t>Flag</t>
  </si>
  <si>
    <t>AD</t>
  </si>
  <si>
    <t>DD</t>
  </si>
  <si>
    <t>CRS</t>
  </si>
  <si>
    <t>Replicate Number</t>
  </si>
  <si>
    <r>
      <t>MESS 4 CERTIFIED VALUE 1</t>
    </r>
    <r>
      <rPr>
        <b/>
        <sz val="11"/>
        <rFont val="Symbol"/>
        <family val="1"/>
        <charset val="2"/>
      </rPr>
      <t>s</t>
    </r>
  </si>
  <si>
    <t>Flags</t>
  </si>
  <si>
    <t>Variables captured include metals observed in sediment samples from sediment traps (rock baskets) in 2013. Sediment was collected using scour pads as an artificial substrate.</t>
  </si>
  <si>
    <t>Samples processed internally. Samples processed externally by Dr. Colin Cooke's lab at the University of Alberta.
A QA/QC was performed externally by Dr. Cooke's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</si>
</sst>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"/>
    <numFmt numFmtId="167" formatCode="0.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vertical="center"/>
    </xf>
    <xf numFmtId="166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2" borderId="0" xfId="0" applyNumberFormat="1" applyFill="1" applyAlignment="1">
      <alignment horizontal="left"/>
    </xf>
    <xf numFmtId="0" fontId="0" fillId="5" borderId="0" xfId="0" applyFill="1"/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/>
    <xf numFmtId="165" fontId="0" fillId="0" borderId="0" xfId="0" applyNumberFormat="1"/>
    <xf numFmtId="0" fontId="11" fillId="5" borderId="0" xfId="0" applyFont="1" applyFill="1" applyAlignment="1">
      <alignment horizontal="center" vertical="center"/>
    </xf>
    <xf numFmtId="2" fontId="0" fillId="0" borderId="0" xfId="0" applyNumberFormat="1" applyFill="1"/>
    <xf numFmtId="167" fontId="0" fillId="0" borderId="0" xfId="0" applyNumberFormat="1"/>
    <xf numFmtId="0" fontId="14" fillId="0" borderId="0" xfId="0" applyFont="1" applyFill="1" applyAlignment="1">
      <alignment horizontal="center" vertical="center" wrapText="1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5" fontId="1" fillId="5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167" fontId="1" fillId="5" borderId="0" xfId="0" applyNumberFormat="1" applyFont="1" applyFill="1" applyAlignment="1">
      <alignment horizontal="center" vertical="center"/>
    </xf>
    <xf numFmtId="166" fontId="16" fillId="4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left"/>
    </xf>
    <xf numFmtId="0" fontId="1" fillId="5" borderId="0" xfId="0" applyFont="1" applyFill="1"/>
    <xf numFmtId="166" fontId="1" fillId="0" borderId="0" xfId="0" applyNumberFormat="1" applyFont="1" applyFill="1" applyAlignment="1">
      <alignment horizontal="left"/>
    </xf>
    <xf numFmtId="0" fontId="11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14"/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" fillId="0" borderId="0" xfId="14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Normal" xfId="0" builtinId="0"/>
    <cellStyle name="Normal 153" xfId="9" xr:uid="{00000000-0005-0000-0000-00000D000000}"/>
    <cellStyle name="Normal 2" xfId="14" xr:uid="{91421F76-FC3B-44BE-9118-32DB0CF22A3A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80204-E56C-42DE-B155-D39DC8C66515}">
  <dimension ref="A1:D18"/>
  <sheetViews>
    <sheetView tabSelected="1" zoomScale="80" zoomScaleNormal="80" workbookViewId="0">
      <selection activeCell="F23" sqref="F23"/>
    </sheetView>
  </sheetViews>
  <sheetFormatPr defaultRowHeight="14.4" x14ac:dyDescent="0.3"/>
  <cols>
    <col min="1" max="2" width="12.5" style="104" bestFit="1" customWidth="1"/>
    <col min="3" max="3" width="8.09765625" style="104" bestFit="1" customWidth="1"/>
    <col min="4" max="4" width="9.59765625" style="104" bestFit="1" customWidth="1"/>
    <col min="5" max="16384" width="8.796875" style="104"/>
  </cols>
  <sheetData>
    <row r="1" spans="1:4" x14ac:dyDescent="0.3">
      <c r="A1" s="104" t="s">
        <v>253</v>
      </c>
      <c r="B1" s="104" t="s">
        <v>254</v>
      </c>
      <c r="C1" s="104" t="s">
        <v>255</v>
      </c>
      <c r="D1" s="104" t="s">
        <v>256</v>
      </c>
    </row>
    <row r="2" spans="1:4" x14ac:dyDescent="0.3">
      <c r="A2" s="104" t="s">
        <v>257</v>
      </c>
      <c r="B2" s="104" t="s">
        <v>258</v>
      </c>
      <c r="C2" s="104">
        <v>57.24456</v>
      </c>
      <c r="D2" s="104">
        <v>-111.7047</v>
      </c>
    </row>
    <row r="3" spans="1:4" x14ac:dyDescent="0.3">
      <c r="A3" s="104" t="s">
        <v>259</v>
      </c>
      <c r="B3" s="104" t="s">
        <v>260</v>
      </c>
      <c r="C3" s="104">
        <v>57.280670000000001</v>
      </c>
      <c r="D3" s="104">
        <v>-111.73656</v>
      </c>
    </row>
    <row r="4" spans="1:4" x14ac:dyDescent="0.3">
      <c r="A4" s="104" t="s">
        <v>261</v>
      </c>
      <c r="B4" s="104" t="s">
        <v>262</v>
      </c>
      <c r="C4" s="104">
        <v>57.227699999999999</v>
      </c>
      <c r="D4" s="104">
        <v>-111.95911</v>
      </c>
    </row>
    <row r="5" spans="1:4" x14ac:dyDescent="0.3">
      <c r="A5" s="104" t="s">
        <v>263</v>
      </c>
      <c r="B5" s="104" t="s">
        <v>264</v>
      </c>
      <c r="C5" s="104">
        <v>57.15128</v>
      </c>
      <c r="D5" s="104">
        <v>-112.1735</v>
      </c>
    </row>
    <row r="6" spans="1:4" x14ac:dyDescent="0.3">
      <c r="A6" s="104" t="s">
        <v>265</v>
      </c>
      <c r="B6" s="104" t="s">
        <v>266</v>
      </c>
      <c r="C6" s="104">
        <v>57.023180000000004</v>
      </c>
      <c r="D6" s="104">
        <v>-111.47572</v>
      </c>
    </row>
    <row r="7" spans="1:4" x14ac:dyDescent="0.3">
      <c r="A7" s="104" t="s">
        <v>267</v>
      </c>
      <c r="B7" s="104" t="s">
        <v>268</v>
      </c>
      <c r="C7" s="104">
        <v>56.999450000000003</v>
      </c>
      <c r="D7" s="104">
        <v>-111.40658000000001</v>
      </c>
    </row>
    <row r="8" spans="1:4" x14ac:dyDescent="0.3">
      <c r="A8" s="104" t="s">
        <v>269</v>
      </c>
      <c r="B8" s="104" t="s">
        <v>270</v>
      </c>
      <c r="C8" s="104">
        <v>56.979529999999997</v>
      </c>
      <c r="D8" s="104">
        <v>-111.29864999999999</v>
      </c>
    </row>
    <row r="9" spans="1:4" x14ac:dyDescent="0.3">
      <c r="A9" s="104" t="s">
        <v>271</v>
      </c>
      <c r="B9" s="104" t="s">
        <v>272</v>
      </c>
      <c r="C9" s="104">
        <v>56.868810000000003</v>
      </c>
      <c r="D9" s="104">
        <v>-111.14247</v>
      </c>
    </row>
    <row r="11" spans="1:4" x14ac:dyDescent="0.3">
      <c r="A11" s="104" t="s">
        <v>287</v>
      </c>
    </row>
    <row r="12" spans="1:4" ht="15.6" x14ac:dyDescent="0.3">
      <c r="A12" s="33" t="s">
        <v>282</v>
      </c>
      <c r="B12" s="33" t="s">
        <v>73</v>
      </c>
      <c r="C12" s="33"/>
      <c r="D12" s="33"/>
    </row>
    <row r="13" spans="1:4" ht="15.6" x14ac:dyDescent="0.3">
      <c r="A13" s="34" t="s">
        <v>283</v>
      </c>
      <c r="B13" s="34" t="s">
        <v>74</v>
      </c>
      <c r="C13" s="34"/>
      <c r="D13" s="34"/>
    </row>
    <row r="14" spans="1:4" ht="15.6" x14ac:dyDescent="0.3">
      <c r="A14" s="4" t="s">
        <v>284</v>
      </c>
      <c r="B14" s="4" t="s">
        <v>72</v>
      </c>
      <c r="C14" s="4"/>
      <c r="D14" s="4"/>
    </row>
    <row r="16" spans="1:4" x14ac:dyDescent="0.3">
      <c r="A16" s="104" t="s">
        <v>288</v>
      </c>
    </row>
    <row r="18" spans="1:1" x14ac:dyDescent="0.3">
      <c r="A18" s="112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T66"/>
  <sheetViews>
    <sheetView zoomScale="80" zoomScaleNormal="80" workbookViewId="0">
      <selection activeCell="F72" sqref="F72"/>
    </sheetView>
  </sheetViews>
  <sheetFormatPr defaultColWidth="10.8984375" defaultRowHeight="15.6" x14ac:dyDescent="0.3"/>
  <cols>
    <col min="1" max="1" width="14.69921875" style="5" customWidth="1"/>
    <col min="2" max="2" width="3.8984375" style="5" bestFit="1" customWidth="1"/>
    <col min="3" max="3" width="8.09765625" style="5" bestFit="1" customWidth="1"/>
    <col min="4" max="4" width="23.09765625" style="5" customWidth="1"/>
    <col min="5" max="5" width="22.8984375" style="11" customWidth="1"/>
    <col min="6" max="64" width="11" customWidth="1"/>
    <col min="65" max="16384" width="10.8984375" style="8"/>
  </cols>
  <sheetData>
    <row r="1" spans="1:124" ht="29.4" customHeight="1" x14ac:dyDescent="0.3">
      <c r="A1" s="12" t="s">
        <v>278</v>
      </c>
      <c r="B1" s="12" t="s">
        <v>279</v>
      </c>
      <c r="C1" s="12" t="s">
        <v>280</v>
      </c>
      <c r="D1" s="12" t="s">
        <v>281</v>
      </c>
      <c r="E1" s="12" t="s">
        <v>0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1" t="s">
        <v>60</v>
      </c>
      <c r="BG1" s="1" t="s">
        <v>61</v>
      </c>
      <c r="BH1" s="1" t="s">
        <v>62</v>
      </c>
      <c r="BI1" s="1" t="s">
        <v>63</v>
      </c>
      <c r="BJ1" s="1" t="s">
        <v>64</v>
      </c>
      <c r="BK1" s="1" t="s">
        <v>65</v>
      </c>
      <c r="BL1" s="1" t="s">
        <v>66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x14ac:dyDescent="0.3">
      <c r="A2" s="14">
        <v>28</v>
      </c>
      <c r="B2" s="14" t="s">
        <v>260</v>
      </c>
      <c r="C2" s="14" t="s">
        <v>273</v>
      </c>
      <c r="D2" s="14"/>
      <c r="E2" s="56" t="s">
        <v>178</v>
      </c>
      <c r="F2" s="32">
        <v>0.1809564078642649</v>
      </c>
      <c r="G2" s="32">
        <v>2000.8673666526736</v>
      </c>
      <c r="H2" s="32">
        <v>7.0167558463303799</v>
      </c>
      <c r="I2" s="32">
        <v>10.579250101833086</v>
      </c>
      <c r="J2" s="32">
        <v>187.02776780314719</v>
      </c>
      <c r="K2" s="32">
        <v>0.41590008934936035</v>
      </c>
      <c r="L2" s="32">
        <v>15048.628299270904</v>
      </c>
      <c r="M2" s="32">
        <v>0.21289628254497414</v>
      </c>
      <c r="N2" s="32">
        <v>26.24601835475023</v>
      </c>
      <c r="O2" s="32">
        <v>12.202016432077514</v>
      </c>
      <c r="P2" s="32">
        <v>4.7329505125631135</v>
      </c>
      <c r="Q2" s="32">
        <v>0.15025951606488058</v>
      </c>
      <c r="R2" s="32">
        <v>12.108904521423586</v>
      </c>
      <c r="S2" s="32">
        <v>2.2619565017752286</v>
      </c>
      <c r="T2" s="32">
        <v>1.0845273094290375</v>
      </c>
      <c r="U2" s="32">
        <v>0.73444981870583503</v>
      </c>
      <c r="V2" s="32">
        <v>29247.894695005947</v>
      </c>
      <c r="W2" s="32">
        <v>1.1611426689863429</v>
      </c>
      <c r="X2" s="32">
        <v>3.2307348070691</v>
      </c>
      <c r="Y2" s="32">
        <v>9.4051359085343386E-2</v>
      </c>
      <c r="Z2" s="32">
        <v>7.6137025618889992E-2</v>
      </c>
      <c r="AA2" s="32">
        <v>0.43522539518596548</v>
      </c>
      <c r="AB2" s="32" t="e">
        <v>#VALUE!</v>
      </c>
      <c r="AC2" s="32">
        <v>1376.6176675892737</v>
      </c>
      <c r="AD2" s="32">
        <v>11.105968516949241</v>
      </c>
      <c r="AE2" s="32">
        <v>5.1098678804628319</v>
      </c>
      <c r="AF2" s="32">
        <v>0.12239220908659795</v>
      </c>
      <c r="AG2" s="32">
        <v>4381.8397566261801</v>
      </c>
      <c r="AH2" s="32">
        <v>2972.0950091015266</v>
      </c>
      <c r="AI2" s="32">
        <v>0.54658220906928701</v>
      </c>
      <c r="AJ2" s="32">
        <v>529.51320708227911</v>
      </c>
      <c r="AK2" s="32" t="e">
        <v>#VALUE!</v>
      </c>
      <c r="AL2" s="32">
        <v>13.974422568645219</v>
      </c>
      <c r="AM2" s="32">
        <v>13.590807211948794</v>
      </c>
      <c r="AN2" s="32">
        <v>785.06061035414177</v>
      </c>
      <c r="AO2" s="32">
        <v>9.2323547861669262</v>
      </c>
      <c r="AP2" s="32">
        <v>3.3406731036749426</v>
      </c>
      <c r="AQ2" s="32" t="e">
        <v>#VALUE!</v>
      </c>
      <c r="AR2" s="32">
        <v>4.2359002980030045</v>
      </c>
      <c r="AS2" s="32" t="e">
        <v>#VALUE!</v>
      </c>
      <c r="AT2" s="32">
        <v>1.6671307439677444E-2</v>
      </c>
      <c r="AU2" s="32">
        <v>6.0254944046522908E-2</v>
      </c>
      <c r="AV2" s="32">
        <v>0.72294211210417303</v>
      </c>
      <c r="AW2" s="32">
        <v>3.0666078989510641</v>
      </c>
      <c r="AX2" s="32">
        <v>0.10771906880769253</v>
      </c>
      <c r="AY2" s="32">
        <v>63.12546149965376</v>
      </c>
      <c r="AZ2" s="32">
        <v>0.4315789931044795</v>
      </c>
      <c r="BA2" s="32" t="e">
        <v>#VALUE!</v>
      </c>
      <c r="BB2" s="32">
        <v>0.73628865517639097</v>
      </c>
      <c r="BC2" s="32">
        <v>23.99908019183291</v>
      </c>
      <c r="BD2" s="32">
        <v>8.7481538027691846E-2</v>
      </c>
      <c r="BE2" s="32">
        <v>0.14530762901329686</v>
      </c>
      <c r="BF2" s="32">
        <v>0.72826825857397437</v>
      </c>
      <c r="BG2" s="32">
        <v>12.359795318695886</v>
      </c>
      <c r="BH2" s="32" t="e">
        <v>#VALUE!</v>
      </c>
      <c r="BI2" s="32">
        <v>12.095936398907311</v>
      </c>
      <c r="BJ2" s="32">
        <v>0.88702364184956983</v>
      </c>
      <c r="BK2" s="32">
        <v>45.789886140373497</v>
      </c>
      <c r="BL2" s="32">
        <v>2.8534096995520364</v>
      </c>
      <c r="BN2" s="48"/>
      <c r="BO2" s="49"/>
      <c r="BP2" s="50"/>
      <c r="BQ2" s="50"/>
      <c r="BR2" s="51"/>
      <c r="BS2" s="50"/>
      <c r="BT2" s="49"/>
      <c r="BU2" s="48"/>
      <c r="BV2" s="52"/>
      <c r="BW2" s="50"/>
      <c r="BX2" s="50"/>
      <c r="BY2" s="48"/>
      <c r="BZ2" s="50"/>
      <c r="CA2" s="50"/>
      <c r="CB2" s="48"/>
      <c r="CC2" s="48"/>
      <c r="CD2" s="49"/>
      <c r="CE2" s="48"/>
      <c r="CF2" s="50"/>
      <c r="CG2" s="53"/>
      <c r="CH2" s="53"/>
      <c r="CI2" s="48"/>
      <c r="CJ2" s="53"/>
      <c r="CK2" s="51"/>
      <c r="CL2" s="50"/>
      <c r="CM2" s="50"/>
      <c r="CN2" s="53"/>
      <c r="CO2" s="49"/>
      <c r="CP2" s="49"/>
      <c r="CQ2" s="48"/>
      <c r="CR2" s="51"/>
      <c r="CS2" s="53"/>
      <c r="CT2" s="50"/>
      <c r="CU2" s="50"/>
      <c r="CV2" s="51"/>
      <c r="CW2" s="50"/>
      <c r="CX2" s="50"/>
      <c r="CY2" s="53"/>
      <c r="CZ2" s="50"/>
      <c r="DA2" s="53"/>
      <c r="DB2" s="53"/>
      <c r="DC2" s="53"/>
      <c r="DD2" s="50"/>
      <c r="DE2" s="50"/>
      <c r="DF2" s="53"/>
      <c r="DG2" s="52"/>
      <c r="DH2" s="48"/>
      <c r="DI2" s="53"/>
      <c r="DJ2" s="48"/>
      <c r="DK2" s="52"/>
      <c r="DL2" s="53"/>
      <c r="DM2" s="53"/>
      <c r="DN2" s="48"/>
      <c r="DO2" s="50"/>
      <c r="DP2" s="53"/>
      <c r="DQ2" s="50"/>
      <c r="DR2" s="48"/>
      <c r="DS2" s="52"/>
      <c r="DT2" s="50"/>
    </row>
    <row r="3" spans="1:124" x14ac:dyDescent="0.3">
      <c r="A3" s="14">
        <v>29</v>
      </c>
      <c r="B3" s="14" t="s">
        <v>260</v>
      </c>
      <c r="C3" s="14" t="s">
        <v>274</v>
      </c>
      <c r="D3" s="14"/>
      <c r="E3" s="56" t="s">
        <v>177</v>
      </c>
      <c r="F3" s="32">
        <v>0.11365215943038576</v>
      </c>
      <c r="G3" s="32">
        <v>2052.5154316174699</v>
      </c>
      <c r="H3" s="32">
        <v>6.4085585188631544</v>
      </c>
      <c r="I3" s="32">
        <v>11.098267952369222</v>
      </c>
      <c r="J3" s="32">
        <v>181.48517574364016</v>
      </c>
      <c r="K3" s="32">
        <v>0.39312840964756829</v>
      </c>
      <c r="L3" s="32">
        <v>18988.408727030263</v>
      </c>
      <c r="M3" s="32">
        <v>0.19266254683163231</v>
      </c>
      <c r="N3" s="32">
        <v>25.296421153646005</v>
      </c>
      <c r="O3" s="32">
        <v>11.631956268918419</v>
      </c>
      <c r="P3" s="32">
        <v>4.1255781258101054</v>
      </c>
      <c r="Q3" s="32">
        <v>0.13440802070337127</v>
      </c>
      <c r="R3" s="32">
        <v>11.074763936540172</v>
      </c>
      <c r="S3" s="32">
        <v>2.1604545917535991</v>
      </c>
      <c r="T3" s="32">
        <v>1.0435260352052094</v>
      </c>
      <c r="U3" s="32">
        <v>0.70528645854106797</v>
      </c>
      <c r="V3" s="32">
        <v>23055.019727393523</v>
      </c>
      <c r="W3" s="32">
        <v>1.1177749782615201</v>
      </c>
      <c r="X3" s="32">
        <v>3.1590159371776938</v>
      </c>
      <c r="Y3" s="32">
        <v>7.541345155731774E-2</v>
      </c>
      <c r="Z3" s="32">
        <v>3.1266438492692172E-2</v>
      </c>
      <c r="AA3" s="32">
        <v>0.4084103056829384</v>
      </c>
      <c r="AB3" s="32" t="e">
        <v>#VALUE!</v>
      </c>
      <c r="AC3" s="32">
        <v>1974.15492938841</v>
      </c>
      <c r="AD3" s="32">
        <v>10.711409413479</v>
      </c>
      <c r="AE3" s="32">
        <v>5.4725194118568048</v>
      </c>
      <c r="AF3" s="32">
        <v>0.11473252590764918</v>
      </c>
      <c r="AG3" s="32">
        <v>4534.7833399706824</v>
      </c>
      <c r="AH3" s="32">
        <v>2981.5522526505511</v>
      </c>
      <c r="AI3" s="32">
        <v>0.38691803033094307</v>
      </c>
      <c r="AJ3" s="32">
        <v>712.69625798336756</v>
      </c>
      <c r="AK3" s="32" t="e">
        <v>#VALUE!</v>
      </c>
      <c r="AL3" s="32">
        <v>13.382253230906283</v>
      </c>
      <c r="AM3" s="32">
        <v>13.222243534999919</v>
      </c>
      <c r="AN3" s="32">
        <v>844.70460758177217</v>
      </c>
      <c r="AO3" s="32">
        <v>8.4833238335808367</v>
      </c>
      <c r="AP3" s="32">
        <v>3.2161919918478521</v>
      </c>
      <c r="AQ3" s="32" t="e">
        <v>#VALUE!</v>
      </c>
      <c r="AR3" s="32">
        <v>4.0784352587337986</v>
      </c>
      <c r="AS3" s="32" t="e">
        <v>#VALUE!</v>
      </c>
      <c r="AT3" s="32">
        <v>2.0662020923804505E-2</v>
      </c>
      <c r="AU3" s="32">
        <v>5.658363627923868E-2</v>
      </c>
      <c r="AV3" s="32">
        <v>0.66653445217317775</v>
      </c>
      <c r="AW3" s="32">
        <v>2.9972124421348076</v>
      </c>
      <c r="AX3" s="32">
        <v>2.9993211810203351E-2</v>
      </c>
      <c r="AY3" s="32">
        <v>70.397448781637038</v>
      </c>
      <c r="AZ3" s="32">
        <v>0.41020265844940462</v>
      </c>
      <c r="BA3" s="32" t="e">
        <v>#VALUE!</v>
      </c>
      <c r="BB3" s="32">
        <v>0.40931708930531935</v>
      </c>
      <c r="BC3" s="32">
        <v>24.062680367964873</v>
      </c>
      <c r="BD3" s="32">
        <v>7.5940926302368456E-2</v>
      </c>
      <c r="BE3" s="32">
        <v>0.13920019672310038</v>
      </c>
      <c r="BF3" s="32">
        <v>0.6739172133846022</v>
      </c>
      <c r="BG3" s="32">
        <v>11.717793280985898</v>
      </c>
      <c r="BH3" s="32" t="e">
        <v>#VALUE!</v>
      </c>
      <c r="BI3" s="32">
        <v>11.373728255557433</v>
      </c>
      <c r="BJ3" s="32">
        <v>0.83392944631669519</v>
      </c>
      <c r="BK3" s="32">
        <v>44.476319097251192</v>
      </c>
      <c r="BL3" s="32">
        <v>1.7033511867650215</v>
      </c>
      <c r="BN3" s="53"/>
      <c r="BO3" s="49"/>
      <c r="BP3" s="50"/>
      <c r="BQ3" s="50"/>
      <c r="BR3" s="51"/>
      <c r="BS3" s="50"/>
      <c r="BT3" s="49"/>
      <c r="BU3" s="48"/>
      <c r="BV3" s="52"/>
      <c r="BW3" s="50"/>
      <c r="BX3" s="50"/>
      <c r="BY3" s="53"/>
      <c r="BZ3" s="50"/>
      <c r="CA3" s="50"/>
      <c r="CB3" s="48"/>
      <c r="CC3" s="48"/>
      <c r="CD3" s="49"/>
      <c r="CE3" s="48"/>
      <c r="CF3" s="50"/>
      <c r="CG3" s="53"/>
      <c r="CH3" s="53"/>
      <c r="CI3" s="48"/>
      <c r="CJ3" s="53"/>
      <c r="CK3" s="49"/>
      <c r="CL3" s="50"/>
      <c r="CM3" s="50"/>
      <c r="CN3" s="53"/>
      <c r="CO3" s="49"/>
      <c r="CP3" s="49"/>
      <c r="CQ3" s="48"/>
      <c r="CR3" s="51"/>
      <c r="CS3" s="53"/>
      <c r="CT3" s="50"/>
      <c r="CU3" s="50"/>
      <c r="CV3" s="51"/>
      <c r="CW3" s="50"/>
      <c r="CX3" s="50"/>
      <c r="CY3" s="53"/>
      <c r="CZ3" s="50"/>
      <c r="DA3" s="53"/>
      <c r="DB3" s="53"/>
      <c r="DC3" s="53"/>
      <c r="DD3" s="50"/>
      <c r="DE3" s="50"/>
      <c r="DF3" s="53"/>
      <c r="DG3" s="52"/>
      <c r="DH3" s="48"/>
      <c r="DI3" s="53"/>
      <c r="DJ3" s="48"/>
      <c r="DK3" s="52"/>
      <c r="DL3" s="53"/>
      <c r="DM3" s="53"/>
      <c r="DN3" s="48"/>
      <c r="DO3" s="50"/>
      <c r="DP3" s="53"/>
      <c r="DQ3" s="50"/>
      <c r="DR3" s="48"/>
      <c r="DS3" s="52"/>
      <c r="DT3" s="48"/>
    </row>
    <row r="4" spans="1:124" x14ac:dyDescent="0.3">
      <c r="A4" s="14">
        <v>30</v>
      </c>
      <c r="B4" s="14" t="s">
        <v>260</v>
      </c>
      <c r="C4" s="14" t="s">
        <v>275</v>
      </c>
      <c r="D4" s="14"/>
      <c r="E4" s="56" t="s">
        <v>176</v>
      </c>
      <c r="F4" s="32">
        <v>9.9559913966211222E-2</v>
      </c>
      <c r="G4" s="32">
        <v>2126.0593600391867</v>
      </c>
      <c r="H4" s="32">
        <v>7.5333829283405338</v>
      </c>
      <c r="I4" s="32">
        <v>10.335882243836911</v>
      </c>
      <c r="J4" s="32">
        <v>177.66147100327291</v>
      </c>
      <c r="K4" s="32">
        <v>0.39832807702797363</v>
      </c>
      <c r="L4" s="32">
        <v>15115.163016345063</v>
      </c>
      <c r="M4" s="32">
        <v>0.20054351637766687</v>
      </c>
      <c r="N4" s="32">
        <v>26.347565330653705</v>
      </c>
      <c r="O4" s="32">
        <v>11.988414317128363</v>
      </c>
      <c r="P4" s="32">
        <v>4.282435126910574</v>
      </c>
      <c r="Q4" s="32">
        <v>0.1534557019956185</v>
      </c>
      <c r="R4" s="32">
        <v>11.994325998958237</v>
      </c>
      <c r="S4" s="32">
        <v>2.2528337733116608</v>
      </c>
      <c r="T4" s="32">
        <v>1.0843700396098939</v>
      </c>
      <c r="U4" s="32">
        <v>0.70984556484162076</v>
      </c>
      <c r="V4" s="32">
        <v>26198.593237982142</v>
      </c>
      <c r="W4" s="32">
        <v>1.1449969324718932</v>
      </c>
      <c r="X4" s="32">
        <v>3.198706871284192</v>
      </c>
      <c r="Y4" s="32">
        <v>7.5900528073540557E-2</v>
      </c>
      <c r="Z4" s="32">
        <v>5.1362668955696786E-2</v>
      </c>
      <c r="AA4" s="32">
        <v>0.42118461477668351</v>
      </c>
      <c r="AB4" s="32" t="e">
        <v>#VALUE!</v>
      </c>
      <c r="AC4" s="32">
        <v>1519.2025035645115</v>
      </c>
      <c r="AD4" s="32">
        <v>11.145515314469149</v>
      </c>
      <c r="AE4" s="32">
        <v>5.30486844490704</v>
      </c>
      <c r="AF4" s="32">
        <v>0.11610214157718031</v>
      </c>
      <c r="AG4" s="32">
        <v>4487.7058892671403</v>
      </c>
      <c r="AH4" s="32">
        <v>2960.440603236013</v>
      </c>
      <c r="AI4" s="32">
        <v>0.40063749414151012</v>
      </c>
      <c r="AJ4" s="32">
        <v>451.40285008286651</v>
      </c>
      <c r="AK4" s="32" t="e">
        <v>#VALUE!</v>
      </c>
      <c r="AL4" s="32">
        <v>13.980998734479156</v>
      </c>
      <c r="AM4" s="32">
        <v>13.912582486569669</v>
      </c>
      <c r="AN4" s="32">
        <v>830.31552671097813</v>
      </c>
      <c r="AO4" s="32">
        <v>9.339188857871914</v>
      </c>
      <c r="AP4" s="32">
        <v>3.3513070456881247</v>
      </c>
      <c r="AQ4" s="32" t="e">
        <v>#VALUE!</v>
      </c>
      <c r="AR4" s="32">
        <v>4.3995897017955832</v>
      </c>
      <c r="AS4" s="32" t="e">
        <v>#VALUE!</v>
      </c>
      <c r="AT4" s="32">
        <v>1.1392799945848985E-2</v>
      </c>
      <c r="AU4" s="32">
        <v>5.7084648051536339E-2</v>
      </c>
      <c r="AV4" s="32">
        <v>0.66252662685949537</v>
      </c>
      <c r="AW4" s="32">
        <v>3.0338988983629762</v>
      </c>
      <c r="AX4" s="32">
        <v>1.7215273807801891E-2</v>
      </c>
      <c r="AY4" s="32">
        <v>61.761645511529764</v>
      </c>
      <c r="AZ4" s="32">
        <v>0.42468125260030293</v>
      </c>
      <c r="BA4" s="32" t="e">
        <v>#VALUE!</v>
      </c>
      <c r="BB4" s="32">
        <v>0.55618159188744587</v>
      </c>
      <c r="BC4" s="32">
        <v>27.231485553302416</v>
      </c>
      <c r="BD4" s="32">
        <v>8.4908269165026362E-2</v>
      </c>
      <c r="BE4" s="32">
        <v>0.14091949291305297</v>
      </c>
      <c r="BF4" s="32">
        <v>0.72708677439842151</v>
      </c>
      <c r="BG4" s="32">
        <v>12.525208885085833</v>
      </c>
      <c r="BH4" s="32" t="e">
        <v>#VALUE!</v>
      </c>
      <c r="BI4" s="32">
        <v>11.885927300669092</v>
      </c>
      <c r="BJ4" s="32">
        <v>0.86088735365002356</v>
      </c>
      <c r="BK4" s="32">
        <v>45.9130068540073</v>
      </c>
      <c r="BL4" s="32">
        <v>2.7192469275515032</v>
      </c>
      <c r="BN4" s="53"/>
      <c r="BO4" s="49"/>
      <c r="BP4" s="50"/>
      <c r="BQ4" s="50"/>
      <c r="BR4" s="52"/>
      <c r="BS4" s="50"/>
      <c r="BT4" s="49"/>
      <c r="BU4" s="48"/>
      <c r="BV4" s="52"/>
      <c r="BW4" s="50"/>
      <c r="BX4" s="50"/>
      <c r="BY4" s="53"/>
      <c r="BZ4" s="50"/>
      <c r="CA4" s="50"/>
      <c r="CB4" s="48"/>
      <c r="CC4" s="48"/>
      <c r="CD4" s="49"/>
      <c r="CE4" s="48"/>
      <c r="CF4" s="50"/>
      <c r="CG4" s="53"/>
      <c r="CH4" s="53"/>
      <c r="CI4" s="48"/>
      <c r="CJ4" s="53"/>
      <c r="CK4" s="51"/>
      <c r="CL4" s="50"/>
      <c r="CM4" s="50"/>
      <c r="CN4" s="53"/>
      <c r="CO4" s="49"/>
      <c r="CP4" s="49"/>
      <c r="CQ4" s="48"/>
      <c r="CR4" s="51"/>
      <c r="CS4" s="53"/>
      <c r="CT4" s="50"/>
      <c r="CU4" s="50"/>
      <c r="CV4" s="51"/>
      <c r="CW4" s="50"/>
      <c r="CX4" s="50"/>
      <c r="CY4" s="53"/>
      <c r="CZ4" s="50"/>
      <c r="DA4" s="53"/>
      <c r="DB4" s="53"/>
      <c r="DC4" s="53"/>
      <c r="DD4" s="50"/>
      <c r="DE4" s="50"/>
      <c r="DF4" s="53"/>
      <c r="DG4" s="52"/>
      <c r="DH4" s="48"/>
      <c r="DI4" s="53"/>
      <c r="DJ4" s="48"/>
      <c r="DK4" s="52"/>
      <c r="DL4" s="53"/>
      <c r="DM4" s="53"/>
      <c r="DN4" s="48"/>
      <c r="DO4" s="50"/>
      <c r="DP4" s="53"/>
      <c r="DQ4" s="50"/>
      <c r="DR4" s="48"/>
      <c r="DS4" s="52"/>
      <c r="DT4" s="50"/>
    </row>
    <row r="5" spans="1:124" x14ac:dyDescent="0.3">
      <c r="A5" s="14">
        <v>46</v>
      </c>
      <c r="B5" s="14" t="s">
        <v>258</v>
      </c>
      <c r="C5" s="14" t="s">
        <v>273</v>
      </c>
      <c r="D5" s="14"/>
      <c r="E5" s="56" t="s">
        <v>184</v>
      </c>
      <c r="F5" s="32">
        <v>4.9769082339667092E-2</v>
      </c>
      <c r="G5" s="32">
        <v>1655.6099865820531</v>
      </c>
      <c r="H5" s="32">
        <v>6.0192220533581544</v>
      </c>
      <c r="I5" s="32">
        <v>8.4094601024946503</v>
      </c>
      <c r="J5" s="32">
        <v>158.87423402865494</v>
      </c>
      <c r="K5" s="32">
        <v>0.4030186838518775</v>
      </c>
      <c r="L5" s="32">
        <v>12941.838605057266</v>
      </c>
      <c r="M5" s="32">
        <v>0.1688668799294907</v>
      </c>
      <c r="N5" s="32">
        <v>23.713684868398872</v>
      </c>
      <c r="O5" s="32">
        <v>11.265762175518267</v>
      </c>
      <c r="P5" s="32">
        <v>3.9077058625928931</v>
      </c>
      <c r="Q5" s="32">
        <v>0.13027815463366454</v>
      </c>
      <c r="R5" s="32">
        <v>10.502819848357325</v>
      </c>
      <c r="S5" s="32">
        <v>1.8675441984952366</v>
      </c>
      <c r="T5" s="32">
        <v>0.89720780232353259</v>
      </c>
      <c r="U5" s="32">
        <v>0.60259234401951434</v>
      </c>
      <c r="V5" s="32">
        <v>21423.292223862343</v>
      </c>
      <c r="W5" s="32">
        <v>0.88554277164931272</v>
      </c>
      <c r="X5" s="32">
        <v>2.7236365469592676</v>
      </c>
      <c r="Y5" s="32">
        <v>7.8234597277503259E-2</v>
      </c>
      <c r="Z5" s="32">
        <v>4.9878752861562688E-2</v>
      </c>
      <c r="AA5" s="32">
        <v>0.34663764361267313</v>
      </c>
      <c r="AB5" s="32" t="e">
        <v>#VALUE!</v>
      </c>
      <c r="AC5" s="32">
        <v>1252.1745062688587</v>
      </c>
      <c r="AD5" s="32">
        <v>9.8496285885576853</v>
      </c>
      <c r="AE5" s="32">
        <v>3.6535097688927713</v>
      </c>
      <c r="AF5" s="32">
        <v>9.5398314132940101E-2</v>
      </c>
      <c r="AG5" s="32">
        <v>3384.7071547995542</v>
      </c>
      <c r="AH5" s="32">
        <v>2451.6102323724067</v>
      </c>
      <c r="AI5" s="32">
        <v>0.29472119267178865</v>
      </c>
      <c r="AJ5" s="32">
        <v>412.88975793314171</v>
      </c>
      <c r="AK5" s="32" t="e">
        <v>#VALUE!</v>
      </c>
      <c r="AL5" s="32">
        <v>12.065922716282282</v>
      </c>
      <c r="AM5" s="32">
        <v>12.350534965238365</v>
      </c>
      <c r="AN5" s="32">
        <v>750.26528336434365</v>
      </c>
      <c r="AO5" s="32">
        <v>7.8756210063522509</v>
      </c>
      <c r="AP5" s="32">
        <v>2.9452662749020493</v>
      </c>
      <c r="AQ5" s="32" t="e">
        <v>#VALUE!</v>
      </c>
      <c r="AR5" s="32">
        <v>3.3798594453272992</v>
      </c>
      <c r="AS5" s="32" t="e">
        <v>#VALUE!</v>
      </c>
      <c r="AT5" s="32">
        <v>1.1049887869356026E-2</v>
      </c>
      <c r="AU5" s="32">
        <v>4.83233717228563E-2</v>
      </c>
      <c r="AV5" s="32">
        <v>0.52559704521999184</v>
      </c>
      <c r="AW5" s="32">
        <v>2.6499256815024097</v>
      </c>
      <c r="AX5" s="32">
        <v>2.5743807634397209E-2</v>
      </c>
      <c r="AY5" s="32">
        <v>50.050837018948215</v>
      </c>
      <c r="AZ5" s="32">
        <v>0.35091686175818043</v>
      </c>
      <c r="BA5" s="32" t="e">
        <v>#VALUE!</v>
      </c>
      <c r="BB5" s="32">
        <v>0.56552336113399737</v>
      </c>
      <c r="BC5" s="32">
        <v>23.326395366012843</v>
      </c>
      <c r="BD5" s="32">
        <v>7.0834798230261564E-2</v>
      </c>
      <c r="BE5" s="32">
        <v>0.11781195715733177</v>
      </c>
      <c r="BF5" s="32">
        <v>0.62656034609165134</v>
      </c>
      <c r="BG5" s="32">
        <v>10.616936172427769</v>
      </c>
      <c r="BH5" s="32" t="e">
        <v>#VALUE!</v>
      </c>
      <c r="BI5" s="32">
        <v>9.835506332084833</v>
      </c>
      <c r="BJ5" s="32">
        <v>0.6971103747863473</v>
      </c>
      <c r="BK5" s="32">
        <v>38.403998749139866</v>
      </c>
      <c r="BL5" s="32">
        <v>2.445664880271881</v>
      </c>
      <c r="BN5" s="53"/>
      <c r="BO5" s="49"/>
      <c r="BP5" s="50"/>
      <c r="BQ5" s="50"/>
      <c r="BR5" s="51"/>
      <c r="BS5" s="50"/>
      <c r="BT5" s="49"/>
      <c r="BU5" s="48"/>
      <c r="BV5" s="52"/>
      <c r="BW5" s="50"/>
      <c r="BX5" s="50"/>
      <c r="BY5" s="53"/>
      <c r="BZ5" s="50"/>
      <c r="CA5" s="50"/>
      <c r="CB5" s="48"/>
      <c r="CC5" s="48"/>
      <c r="CD5" s="49"/>
      <c r="CE5" s="48"/>
      <c r="CF5" s="50"/>
      <c r="CG5" s="53"/>
      <c r="CH5" s="53"/>
      <c r="CI5" s="48"/>
      <c r="CJ5" s="53"/>
      <c r="CK5" s="51"/>
      <c r="CL5" s="50"/>
      <c r="CM5" s="50"/>
      <c r="CN5" s="53"/>
      <c r="CO5" s="49"/>
      <c r="CP5" s="49"/>
      <c r="CQ5" s="48"/>
      <c r="CR5" s="51"/>
      <c r="CS5" s="53"/>
      <c r="CT5" s="50"/>
      <c r="CU5" s="50"/>
      <c r="CV5" s="51"/>
      <c r="CW5" s="50"/>
      <c r="CX5" s="50"/>
      <c r="CY5" s="53"/>
      <c r="CZ5" s="50"/>
      <c r="DA5" s="53"/>
      <c r="DB5" s="53"/>
      <c r="DC5" s="53"/>
      <c r="DD5" s="50"/>
      <c r="DE5" s="50"/>
      <c r="DF5" s="53"/>
      <c r="DG5" s="52"/>
      <c r="DH5" s="48"/>
      <c r="DI5" s="53"/>
      <c r="DJ5" s="48"/>
      <c r="DK5" s="52"/>
      <c r="DL5" s="53"/>
      <c r="DM5" s="53"/>
      <c r="DN5" s="48"/>
      <c r="DO5" s="50"/>
      <c r="DP5" s="53"/>
      <c r="DQ5" s="50"/>
      <c r="DR5" s="48"/>
      <c r="DS5" s="52"/>
      <c r="DT5" s="50"/>
    </row>
    <row r="6" spans="1:124" x14ac:dyDescent="0.3">
      <c r="A6" s="14">
        <v>47</v>
      </c>
      <c r="B6" s="14" t="s">
        <v>258</v>
      </c>
      <c r="C6" s="14" t="s">
        <v>274</v>
      </c>
      <c r="D6" s="14"/>
      <c r="E6" s="56" t="s">
        <v>183</v>
      </c>
      <c r="F6" s="32">
        <v>5.5636421342448387E-2</v>
      </c>
      <c r="G6" s="32">
        <v>1611.5105523417885</v>
      </c>
      <c r="H6" s="32">
        <v>5.2433469303958837</v>
      </c>
      <c r="I6" s="32">
        <v>3.9756401974112912</v>
      </c>
      <c r="J6" s="32">
        <v>133.56581885368558</v>
      </c>
      <c r="K6" s="32">
        <v>0.36879304276797248</v>
      </c>
      <c r="L6" s="32">
        <v>12535.144275535828</v>
      </c>
      <c r="M6" s="32">
        <v>0.14164488114008145</v>
      </c>
      <c r="N6" s="32">
        <v>22.738933965750952</v>
      </c>
      <c r="O6" s="32">
        <v>10.233784160851075</v>
      </c>
      <c r="P6" s="32">
        <v>3.2079778212109038</v>
      </c>
      <c r="Q6" s="32">
        <v>0.14814500790962082</v>
      </c>
      <c r="R6" s="32">
        <v>8.7238428701090918</v>
      </c>
      <c r="S6" s="32">
        <v>1.719448952277834</v>
      </c>
      <c r="T6" s="32">
        <v>0.80653149258940093</v>
      </c>
      <c r="U6" s="32">
        <v>0.56208745272820326</v>
      </c>
      <c r="V6" s="32">
        <v>19698.257605163933</v>
      </c>
      <c r="W6" s="32">
        <v>0.92125135376525025</v>
      </c>
      <c r="X6" s="32">
        <v>2.5091009809499711</v>
      </c>
      <c r="Y6" s="32">
        <v>7.1320156236874502E-2</v>
      </c>
      <c r="Z6" s="32">
        <v>4.1924185843624187E-2</v>
      </c>
      <c r="AA6" s="32">
        <v>0.31237766252404053</v>
      </c>
      <c r="AB6" s="32" t="e">
        <v>#VALUE!</v>
      </c>
      <c r="AC6" s="32">
        <v>756.05718409545136</v>
      </c>
      <c r="AD6" s="32">
        <v>9.5113855749644767</v>
      </c>
      <c r="AE6" s="32">
        <v>3.1733711989928417</v>
      </c>
      <c r="AF6" s="32">
        <v>9.4400330939154481E-2</v>
      </c>
      <c r="AG6" s="32">
        <v>3373.5194093763034</v>
      </c>
      <c r="AH6" s="32">
        <v>1822.3751219480876</v>
      </c>
      <c r="AI6" s="32">
        <v>0.22881710265603178</v>
      </c>
      <c r="AJ6" s="32">
        <v>270.37425209043482</v>
      </c>
      <c r="AK6" s="32" t="e">
        <v>#VALUE!</v>
      </c>
      <c r="AL6" s="32">
        <v>11.417583566375322</v>
      </c>
      <c r="AM6" s="32">
        <v>11.63889069051282</v>
      </c>
      <c r="AN6" s="32">
        <v>611.59186878623166</v>
      </c>
      <c r="AO6" s="32">
        <v>7.1802453120499825</v>
      </c>
      <c r="AP6" s="32">
        <v>2.7798196852304273</v>
      </c>
      <c r="AQ6" s="32" t="e">
        <v>#VALUE!</v>
      </c>
      <c r="AR6" s="32">
        <v>3.3936963102765221</v>
      </c>
      <c r="AS6" s="32" t="e">
        <v>#VALUE!</v>
      </c>
      <c r="AT6" s="32">
        <v>1.2336102252711595E-2</v>
      </c>
      <c r="AU6" s="32">
        <v>4.5682642644259544E-2</v>
      </c>
      <c r="AV6" s="32">
        <v>0.61639260615797975</v>
      </c>
      <c r="AW6" s="32">
        <v>2.4706385008762655</v>
      </c>
      <c r="AX6" s="32" t="e">
        <v>#VALUE!</v>
      </c>
      <c r="AY6" s="32">
        <v>46.401688667193355</v>
      </c>
      <c r="AZ6" s="32">
        <v>0.32510445638560681</v>
      </c>
      <c r="BA6" s="32" t="e">
        <v>#VALUE!</v>
      </c>
      <c r="BB6" s="32">
        <v>0.54860551082738662</v>
      </c>
      <c r="BC6" s="32">
        <v>28.255179696116564</v>
      </c>
      <c r="BD6" s="32">
        <v>7.1038087001339428E-2</v>
      </c>
      <c r="BE6" s="32">
        <v>0.106679182734009</v>
      </c>
      <c r="BF6" s="32">
        <v>0.58358420471335359</v>
      </c>
      <c r="BG6" s="32">
        <v>9.6981417097136653</v>
      </c>
      <c r="BH6" s="32" t="e">
        <v>#VALUE!</v>
      </c>
      <c r="BI6" s="32">
        <v>8.8711707991349904</v>
      </c>
      <c r="BJ6" s="32">
        <v>0.64981653039465803</v>
      </c>
      <c r="BK6" s="32">
        <v>31.123721857856932</v>
      </c>
      <c r="BL6" s="32">
        <v>2.0488252989406752</v>
      </c>
      <c r="BN6" s="53"/>
      <c r="BO6" s="51"/>
      <c r="BP6" s="50"/>
      <c r="BQ6" s="50"/>
      <c r="BR6" s="52"/>
      <c r="BS6" s="50"/>
      <c r="BT6" s="49"/>
      <c r="BU6" s="53"/>
      <c r="BV6" s="52"/>
      <c r="BW6" s="50"/>
      <c r="BX6" s="50"/>
      <c r="BY6" s="53"/>
      <c r="BZ6" s="50"/>
      <c r="CA6" s="48"/>
      <c r="CB6" s="48"/>
      <c r="CC6" s="48"/>
      <c r="CD6" s="49"/>
      <c r="CE6" s="48"/>
      <c r="CF6" s="50"/>
      <c r="CG6" s="53"/>
      <c r="CH6" s="53"/>
      <c r="CI6" s="48"/>
      <c r="CJ6" s="53"/>
      <c r="CK6" s="51"/>
      <c r="CL6" s="50"/>
      <c r="CM6" s="50"/>
      <c r="CN6" s="53"/>
      <c r="CO6" s="49"/>
      <c r="CP6" s="49"/>
      <c r="CQ6" s="48"/>
      <c r="CR6" s="51"/>
      <c r="CS6" s="53"/>
      <c r="CT6" s="50"/>
      <c r="CU6" s="50"/>
      <c r="CV6" s="51"/>
      <c r="CW6" s="50"/>
      <c r="CX6" s="50"/>
      <c r="CY6" s="53"/>
      <c r="CZ6" s="50"/>
      <c r="DA6" s="53"/>
      <c r="DB6" s="53"/>
      <c r="DC6" s="53"/>
      <c r="DD6" s="50"/>
      <c r="DE6" s="50"/>
      <c r="DF6" s="53"/>
      <c r="DG6" s="52"/>
      <c r="DH6" s="48"/>
      <c r="DI6" s="53"/>
      <c r="DJ6" s="48"/>
      <c r="DK6" s="52"/>
      <c r="DL6" s="53"/>
      <c r="DM6" s="53"/>
      <c r="DN6" s="48"/>
      <c r="DO6" s="50"/>
      <c r="DP6" s="53"/>
      <c r="DQ6" s="50"/>
      <c r="DR6" s="48"/>
      <c r="DS6" s="52"/>
      <c r="DT6" s="50"/>
    </row>
    <row r="7" spans="1:124" x14ac:dyDescent="0.3">
      <c r="A7" s="14">
        <v>48</v>
      </c>
      <c r="B7" s="14" t="s">
        <v>258</v>
      </c>
      <c r="C7" s="14" t="s">
        <v>275</v>
      </c>
      <c r="D7" s="14"/>
      <c r="E7" s="56" t="s">
        <v>182</v>
      </c>
      <c r="F7" s="32">
        <v>2.1579973248940489E-2</v>
      </c>
      <c r="G7" s="32">
        <v>1240.0618331597152</v>
      </c>
      <c r="H7" s="32">
        <v>4.8925387951014194</v>
      </c>
      <c r="I7" s="32">
        <v>5.7277689336093882</v>
      </c>
      <c r="J7" s="32">
        <v>107.53041263080448</v>
      </c>
      <c r="K7" s="32">
        <v>0.28368205323684181</v>
      </c>
      <c r="L7" s="32">
        <v>10210.329232638192</v>
      </c>
      <c r="M7" s="32">
        <v>0.11616873465026183</v>
      </c>
      <c r="N7" s="32">
        <v>17.508366769834751</v>
      </c>
      <c r="O7" s="32">
        <v>7.7460316790056929</v>
      </c>
      <c r="P7" s="32">
        <v>2.6355746621314133</v>
      </c>
      <c r="Q7" s="32">
        <v>9.5512709682054789E-2</v>
      </c>
      <c r="R7" s="32">
        <v>8.6046769111841908</v>
      </c>
      <c r="S7" s="32">
        <v>1.3889567454007783</v>
      </c>
      <c r="T7" s="32">
        <v>0.65418942460137275</v>
      </c>
      <c r="U7" s="32">
        <v>0.4441633341839259</v>
      </c>
      <c r="V7" s="32">
        <v>14123.565728817197</v>
      </c>
      <c r="W7" s="32">
        <v>0.65607612620678724</v>
      </c>
      <c r="X7" s="32">
        <v>2.0211361818795677</v>
      </c>
      <c r="Y7" s="32">
        <v>5.7852284498103347E-2</v>
      </c>
      <c r="Z7" s="32">
        <v>3.2321459968888022E-2</v>
      </c>
      <c r="AA7" s="32">
        <v>0.2555825730779423</v>
      </c>
      <c r="AB7" s="32" t="e">
        <v>#VALUE!</v>
      </c>
      <c r="AC7" s="32">
        <v>2258.6793388460228</v>
      </c>
      <c r="AD7" s="32">
        <v>7.3155274765644078</v>
      </c>
      <c r="AE7" s="32">
        <v>3.0297459889177465</v>
      </c>
      <c r="AF7" s="32">
        <v>7.2857098985135441E-2</v>
      </c>
      <c r="AG7" s="32">
        <v>2929.7276785757322</v>
      </c>
      <c r="AH7" s="32">
        <v>1647.4088864999219</v>
      </c>
      <c r="AI7" s="32">
        <v>0.20628388818632237</v>
      </c>
      <c r="AJ7" s="32">
        <v>620.88085409759606</v>
      </c>
      <c r="AK7" s="32" t="e">
        <v>#VALUE!</v>
      </c>
      <c r="AL7" s="32">
        <v>8.9888197338538287</v>
      </c>
      <c r="AM7" s="32">
        <v>9.6034818277556955</v>
      </c>
      <c r="AN7" s="32">
        <v>683.73327500097037</v>
      </c>
      <c r="AO7" s="32">
        <v>5.5870282147424941</v>
      </c>
      <c r="AP7" s="32">
        <v>2.1812652009243387</v>
      </c>
      <c r="AQ7" s="32" t="e">
        <v>#VALUE!</v>
      </c>
      <c r="AR7" s="32">
        <v>2.8804653929035511</v>
      </c>
      <c r="AS7" s="32" t="e">
        <v>#VALUE!</v>
      </c>
      <c r="AT7" s="32">
        <v>5.4532292527897696E-3</v>
      </c>
      <c r="AU7" s="32">
        <v>4.6516240458631598E-2</v>
      </c>
      <c r="AV7" s="32">
        <v>0.59048482977270478</v>
      </c>
      <c r="AW7" s="32">
        <v>1.9311917497775648</v>
      </c>
      <c r="AX7" s="32">
        <v>3.3034779162083531E-3</v>
      </c>
      <c r="AY7" s="32">
        <v>37.899847635678761</v>
      </c>
      <c r="AZ7" s="32">
        <v>0.26687702955543929</v>
      </c>
      <c r="BA7" s="32" t="e">
        <v>#VALUE!</v>
      </c>
      <c r="BB7" s="32">
        <v>0.26392638056354051</v>
      </c>
      <c r="BC7" s="32">
        <v>23.597117753886607</v>
      </c>
      <c r="BD7" s="32">
        <v>5.2951930443740081E-2</v>
      </c>
      <c r="BE7" s="32">
        <v>8.7926350771210221E-2</v>
      </c>
      <c r="BF7" s="32">
        <v>0.54200690290545872</v>
      </c>
      <c r="BG7" s="32">
        <v>7.4704917127018113</v>
      </c>
      <c r="BH7" s="32" t="e">
        <v>#VALUE!</v>
      </c>
      <c r="BI7" s="32">
        <v>7.1431002010658835</v>
      </c>
      <c r="BJ7" s="32">
        <v>0.54144326715856994</v>
      </c>
      <c r="BK7" s="32">
        <v>28.695390449459165</v>
      </c>
      <c r="BL7" s="32">
        <v>1.5694764677500739</v>
      </c>
      <c r="BN7" s="53"/>
      <c r="BO7" s="51"/>
      <c r="BP7" s="50"/>
      <c r="BQ7" s="50"/>
      <c r="BR7" s="52"/>
      <c r="BS7" s="50"/>
      <c r="BT7" s="49"/>
      <c r="BU7" s="53"/>
      <c r="BV7" s="52"/>
      <c r="BW7" s="50"/>
      <c r="BX7" s="50"/>
      <c r="BY7" s="53"/>
      <c r="BZ7" s="50"/>
      <c r="CA7" s="48"/>
      <c r="CB7" s="48"/>
      <c r="CC7" s="48"/>
      <c r="CD7" s="49"/>
      <c r="CE7" s="48"/>
      <c r="CF7" s="50"/>
      <c r="CG7" s="53"/>
      <c r="CH7" s="53"/>
      <c r="CI7" s="48"/>
      <c r="CJ7" s="53"/>
      <c r="CK7" s="49"/>
      <c r="CL7" s="50"/>
      <c r="CM7" s="50"/>
      <c r="CN7" s="53"/>
      <c r="CO7" s="49"/>
      <c r="CP7" s="49"/>
      <c r="CQ7" s="48"/>
      <c r="CR7" s="51"/>
      <c r="CS7" s="53"/>
      <c r="CT7" s="50"/>
      <c r="CU7" s="50"/>
      <c r="CV7" s="51"/>
      <c r="CW7" s="50"/>
      <c r="CX7" s="50"/>
      <c r="CY7" s="53"/>
      <c r="CZ7" s="50"/>
      <c r="DA7" s="53"/>
      <c r="DB7" s="53"/>
      <c r="DC7" s="53"/>
      <c r="DD7" s="50"/>
      <c r="DE7" s="50"/>
      <c r="DF7" s="53"/>
      <c r="DG7" s="52"/>
      <c r="DH7" s="48"/>
      <c r="DI7" s="53"/>
      <c r="DJ7" s="48"/>
      <c r="DK7" s="52"/>
      <c r="DL7" s="53"/>
      <c r="DM7" s="53"/>
      <c r="DN7" s="48"/>
      <c r="DO7" s="50"/>
      <c r="DP7" s="53"/>
      <c r="DQ7" s="50"/>
      <c r="DR7" s="48"/>
      <c r="DS7" s="52"/>
      <c r="DT7" s="50"/>
    </row>
    <row r="8" spans="1:124" x14ac:dyDescent="0.3">
      <c r="A8" s="14">
        <v>31</v>
      </c>
      <c r="B8" s="14" t="s">
        <v>268</v>
      </c>
      <c r="C8" s="14" t="s">
        <v>273</v>
      </c>
      <c r="D8" s="14"/>
      <c r="E8" s="56" t="s">
        <v>181</v>
      </c>
      <c r="F8" s="32">
        <v>3.1406023033789997E-2</v>
      </c>
      <c r="G8" s="32">
        <v>2423.8574926242131</v>
      </c>
      <c r="H8" s="32">
        <v>2.6862130919732632</v>
      </c>
      <c r="I8" s="32">
        <v>7.3311098641387842</v>
      </c>
      <c r="J8" s="32">
        <v>230.05601191132442</v>
      </c>
      <c r="K8" s="32">
        <v>0.43595527625663066</v>
      </c>
      <c r="L8" s="32">
        <v>15680.260153921801</v>
      </c>
      <c r="M8" s="32">
        <v>0.11662949505863748</v>
      </c>
      <c r="N8" s="32">
        <v>28.922013939638038</v>
      </c>
      <c r="O8" s="32">
        <v>8.5324293980472259</v>
      </c>
      <c r="P8" s="32">
        <v>4.2588003341657164</v>
      </c>
      <c r="Q8" s="32">
        <v>0.13605797095338293</v>
      </c>
      <c r="R8" s="32">
        <v>10.059780601861577</v>
      </c>
      <c r="S8" s="32">
        <v>2.1246342791010076</v>
      </c>
      <c r="T8" s="32">
        <v>1.0135668724818014</v>
      </c>
      <c r="U8" s="32">
        <v>0.74042500393331068</v>
      </c>
      <c r="V8" s="32">
        <v>20906.746624519314</v>
      </c>
      <c r="W8" s="32">
        <v>1.2375031037095081</v>
      </c>
      <c r="X8" s="32">
        <v>3.1619317638676434</v>
      </c>
      <c r="Y8" s="32">
        <v>7.4724112461020661E-2</v>
      </c>
      <c r="Z8" s="32">
        <v>6.164408909342442E-2</v>
      </c>
      <c r="AA8" s="32">
        <v>0.38820566959082475</v>
      </c>
      <c r="AB8" s="32" t="e">
        <v>#VALUE!</v>
      </c>
      <c r="AC8" s="32">
        <v>519.84820107734799</v>
      </c>
      <c r="AD8" s="32">
        <v>11.917931106766499</v>
      </c>
      <c r="AE8" s="32">
        <v>5.4700392665255615</v>
      </c>
      <c r="AF8" s="32">
        <v>0.10038716880686774</v>
      </c>
      <c r="AG8" s="32">
        <v>4410.9997065797315</v>
      </c>
      <c r="AH8" s="32">
        <v>3130.7002696986633</v>
      </c>
      <c r="AI8" s="32">
        <v>0.22602614133599463</v>
      </c>
      <c r="AJ8" s="32">
        <v>247.13004227331439</v>
      </c>
      <c r="AK8" s="32" t="e">
        <v>#VALUE!</v>
      </c>
      <c r="AL8" s="32">
        <v>14.678495016701795</v>
      </c>
      <c r="AM8" s="32">
        <v>11.331551680192867</v>
      </c>
      <c r="AN8" s="32">
        <v>810.23291773132382</v>
      </c>
      <c r="AO8" s="32">
        <v>8.2036468715405277</v>
      </c>
      <c r="AP8" s="32">
        <v>3.5691842234770648</v>
      </c>
      <c r="AQ8" s="32" t="e">
        <v>#VALUE!</v>
      </c>
      <c r="AR8" s="32">
        <v>3.6616614959115839</v>
      </c>
      <c r="AS8" s="32" t="e">
        <v>#VALUE!</v>
      </c>
      <c r="AT8" s="32">
        <v>1.8744239223257072E-2</v>
      </c>
      <c r="AU8" s="32">
        <v>4.0930993796138515E-2</v>
      </c>
      <c r="AV8" s="32">
        <v>0.515044606367418</v>
      </c>
      <c r="AW8" s="32">
        <v>3.1862411521024585</v>
      </c>
      <c r="AX8" s="32">
        <v>1.5472139049310407E-3</v>
      </c>
      <c r="AY8" s="32">
        <v>62.145274007485646</v>
      </c>
      <c r="AZ8" s="32">
        <v>0.40656204103438459</v>
      </c>
      <c r="BA8" s="32" t="e">
        <v>#VALUE!</v>
      </c>
      <c r="BB8" s="32">
        <v>1.0865775956758028</v>
      </c>
      <c r="BC8" s="32">
        <v>22.153127827411545</v>
      </c>
      <c r="BD8" s="32">
        <v>3.8263884417512585E-2</v>
      </c>
      <c r="BE8" s="32">
        <v>0.12448866974385789</v>
      </c>
      <c r="BF8" s="32">
        <v>0.66943730412208646</v>
      </c>
      <c r="BG8" s="32">
        <v>10.595734793796161</v>
      </c>
      <c r="BH8" s="32" t="e">
        <v>#VALUE!</v>
      </c>
      <c r="BI8" s="32">
        <v>10.589087023117283</v>
      </c>
      <c r="BJ8" s="32">
        <v>0.75594845034847824</v>
      </c>
      <c r="BK8" s="32">
        <v>41.639181482783698</v>
      </c>
      <c r="BL8" s="32">
        <v>2.769136590347633</v>
      </c>
      <c r="BN8" s="53"/>
      <c r="BO8" s="49"/>
      <c r="BP8" s="50"/>
      <c r="BQ8" s="50"/>
      <c r="BR8" s="51"/>
      <c r="BS8" s="50"/>
      <c r="BT8" s="49"/>
      <c r="BU8" s="53"/>
      <c r="BV8" s="52"/>
      <c r="BW8" s="50"/>
      <c r="BX8" s="50"/>
      <c r="BY8" s="53"/>
      <c r="BZ8" s="50"/>
      <c r="CA8" s="50"/>
      <c r="CB8" s="48"/>
      <c r="CC8" s="48"/>
      <c r="CD8" s="49"/>
      <c r="CE8" s="48"/>
      <c r="CF8" s="50"/>
      <c r="CG8" s="53"/>
      <c r="CH8" s="53"/>
      <c r="CI8" s="48"/>
      <c r="CJ8" s="53"/>
      <c r="CK8" s="51"/>
      <c r="CL8" s="50"/>
      <c r="CM8" s="50"/>
      <c r="CN8" s="53"/>
      <c r="CO8" s="49"/>
      <c r="CP8" s="49"/>
      <c r="CQ8" s="48"/>
      <c r="CR8" s="51"/>
      <c r="CS8" s="53"/>
      <c r="CT8" s="50"/>
      <c r="CU8" s="50"/>
      <c r="CV8" s="51"/>
      <c r="CW8" s="50"/>
      <c r="CX8" s="50"/>
      <c r="CY8" s="53"/>
      <c r="CZ8" s="50"/>
      <c r="DA8" s="53"/>
      <c r="DB8" s="53"/>
      <c r="DC8" s="53"/>
      <c r="DD8" s="50"/>
      <c r="DE8" s="50"/>
      <c r="DF8" s="53"/>
      <c r="DG8" s="52"/>
      <c r="DH8" s="48"/>
      <c r="DI8" s="53"/>
      <c r="DJ8" s="48"/>
      <c r="DK8" s="52"/>
      <c r="DL8" s="53"/>
      <c r="DM8" s="53"/>
      <c r="DN8" s="48"/>
      <c r="DO8" s="50"/>
      <c r="DP8" s="53"/>
      <c r="DQ8" s="50"/>
      <c r="DR8" s="48"/>
      <c r="DS8" s="52"/>
      <c r="DT8" s="50"/>
    </row>
    <row r="9" spans="1:124" x14ac:dyDescent="0.3">
      <c r="A9" s="14">
        <v>32</v>
      </c>
      <c r="B9" s="14" t="s">
        <v>268</v>
      </c>
      <c r="C9" s="14" t="s">
        <v>274</v>
      </c>
      <c r="D9" s="14"/>
      <c r="E9" s="56" t="s">
        <v>180</v>
      </c>
      <c r="F9" s="32">
        <v>2.3380263388920918E-2</v>
      </c>
      <c r="G9" s="32">
        <v>2253.0309360102374</v>
      </c>
      <c r="H9" s="32">
        <v>2.392656562419345</v>
      </c>
      <c r="I9" s="32">
        <v>6.2227474073942748</v>
      </c>
      <c r="J9" s="32">
        <v>201.76223547246303</v>
      </c>
      <c r="K9" s="32">
        <v>0.37907567714092338</v>
      </c>
      <c r="L9" s="32">
        <v>14321.596523153794</v>
      </c>
      <c r="M9" s="32">
        <v>9.5866451773982009E-2</v>
      </c>
      <c r="N9" s="32">
        <v>25.205140034738989</v>
      </c>
      <c r="O9" s="32">
        <v>7.6685434819582809</v>
      </c>
      <c r="P9" s="32">
        <v>3.8944707489516883</v>
      </c>
      <c r="Q9" s="32">
        <v>0.13166535140276137</v>
      </c>
      <c r="R9" s="32">
        <v>8.7969707021283234</v>
      </c>
      <c r="S9" s="32">
        <v>1.8315971349384379</v>
      </c>
      <c r="T9" s="32">
        <v>0.84870786108712137</v>
      </c>
      <c r="U9" s="32">
        <v>0.63034778253408952</v>
      </c>
      <c r="V9" s="32">
        <v>18852.267372564787</v>
      </c>
      <c r="W9" s="32">
        <v>1.1124352474132815</v>
      </c>
      <c r="X9" s="32">
        <v>2.6653536785535423</v>
      </c>
      <c r="Y9" s="32">
        <v>7.1266343064471965E-2</v>
      </c>
      <c r="Z9" s="32">
        <v>5.4071746301448509E-2</v>
      </c>
      <c r="AA9" s="32">
        <v>0.32898143854377404</v>
      </c>
      <c r="AB9" s="32" t="e">
        <v>#VALUE!</v>
      </c>
      <c r="AC9" s="32">
        <v>448.60010118629373</v>
      </c>
      <c r="AD9" s="32">
        <v>10.43794004546073</v>
      </c>
      <c r="AE9" s="32">
        <v>5.1740428209949201</v>
      </c>
      <c r="AF9" s="32">
        <v>8.5281461444164625E-2</v>
      </c>
      <c r="AG9" s="32">
        <v>4284.9160987271944</v>
      </c>
      <c r="AH9" s="32">
        <v>2786.0406873131305</v>
      </c>
      <c r="AI9" s="32">
        <v>0.18944731215316046</v>
      </c>
      <c r="AJ9" s="32">
        <v>216.91274396125883</v>
      </c>
      <c r="AK9" s="32" t="e">
        <v>#VALUE!</v>
      </c>
      <c r="AL9" s="32">
        <v>12.738777027181902</v>
      </c>
      <c r="AM9" s="32">
        <v>10.146623796621803</v>
      </c>
      <c r="AN9" s="32">
        <v>739.06889574197646</v>
      </c>
      <c r="AO9" s="32">
        <v>7.2934551413036166</v>
      </c>
      <c r="AP9" s="32">
        <v>3.1384574373042518</v>
      </c>
      <c r="AQ9" s="32" t="e">
        <v>#VALUE!</v>
      </c>
      <c r="AR9" s="32">
        <v>3.2363799705594252</v>
      </c>
      <c r="AS9" s="32" t="e">
        <v>#VALUE!</v>
      </c>
      <c r="AT9" s="32">
        <v>1.1904250652790205E-2</v>
      </c>
      <c r="AU9" s="32">
        <v>3.5163111448785575E-2</v>
      </c>
      <c r="AV9" s="32">
        <v>0.37145277420225886</v>
      </c>
      <c r="AW9" s="32">
        <v>2.778794428800575</v>
      </c>
      <c r="AX9" s="32" t="e">
        <v>#VALUE!</v>
      </c>
      <c r="AY9" s="32">
        <v>54.587878300853198</v>
      </c>
      <c r="AZ9" s="32">
        <v>0.34797057085703126</v>
      </c>
      <c r="BA9" s="32" t="e">
        <v>#VALUE!</v>
      </c>
      <c r="BB9" s="32">
        <v>0.96837797219132005</v>
      </c>
      <c r="BC9" s="32">
        <v>21.085965434798354</v>
      </c>
      <c r="BD9" s="32">
        <v>3.9232615215007309E-2</v>
      </c>
      <c r="BE9" s="32">
        <v>0.10839517848958945</v>
      </c>
      <c r="BF9" s="32">
        <v>0.58798595037253287</v>
      </c>
      <c r="BG9" s="32">
        <v>9.6001065330539461</v>
      </c>
      <c r="BH9" s="32" t="e">
        <v>#VALUE!</v>
      </c>
      <c r="BI9" s="32">
        <v>9.2632708995335591</v>
      </c>
      <c r="BJ9" s="32">
        <v>0.64569038320984096</v>
      </c>
      <c r="BK9" s="32">
        <v>37.340071791076575</v>
      </c>
      <c r="BL9" s="32">
        <v>2.3069938938704051</v>
      </c>
      <c r="BN9" s="53"/>
      <c r="BO9" s="49"/>
      <c r="BP9" s="50"/>
      <c r="BQ9" s="50"/>
      <c r="BR9" s="51"/>
      <c r="BS9" s="50"/>
      <c r="BT9" s="49"/>
      <c r="BU9" s="53"/>
      <c r="BV9" s="52"/>
      <c r="BW9" s="50"/>
      <c r="BX9" s="50"/>
      <c r="BY9" s="53"/>
      <c r="BZ9" s="50"/>
      <c r="CA9" s="50"/>
      <c r="CB9" s="48"/>
      <c r="CC9" s="48"/>
      <c r="CD9" s="49"/>
      <c r="CE9" s="48"/>
      <c r="CF9" s="50"/>
      <c r="CG9" s="53"/>
      <c r="CH9" s="53"/>
      <c r="CI9" s="48"/>
      <c r="CJ9" s="53"/>
      <c r="CK9" s="51"/>
      <c r="CL9" s="50"/>
      <c r="CM9" s="50"/>
      <c r="CN9" s="53"/>
      <c r="CO9" s="49"/>
      <c r="CP9" s="49"/>
      <c r="CQ9" s="48"/>
      <c r="CR9" s="51"/>
      <c r="CS9" s="53"/>
      <c r="CT9" s="50"/>
      <c r="CU9" s="50"/>
      <c r="CV9" s="51"/>
      <c r="CW9" s="50"/>
      <c r="CX9" s="50"/>
      <c r="CY9" s="53"/>
      <c r="CZ9" s="50"/>
      <c r="DA9" s="53"/>
      <c r="DB9" s="53"/>
      <c r="DC9" s="53"/>
      <c r="DD9" s="50"/>
      <c r="DE9" s="50"/>
      <c r="DF9" s="53"/>
      <c r="DG9" s="52"/>
      <c r="DH9" s="48"/>
      <c r="DI9" s="53"/>
      <c r="DJ9" s="48"/>
      <c r="DK9" s="52"/>
      <c r="DL9" s="53"/>
      <c r="DM9" s="53"/>
      <c r="DN9" s="48"/>
      <c r="DO9" s="50"/>
      <c r="DP9" s="53"/>
      <c r="DQ9" s="50"/>
      <c r="DR9" s="48"/>
      <c r="DS9" s="52"/>
      <c r="DT9" s="50"/>
    </row>
    <row r="10" spans="1:124" x14ac:dyDescent="0.3">
      <c r="A10" s="14">
        <v>33</v>
      </c>
      <c r="B10" s="14" t="s">
        <v>268</v>
      </c>
      <c r="C10" s="14" t="s">
        <v>275</v>
      </c>
      <c r="D10" s="14"/>
      <c r="E10" s="56" t="s">
        <v>179</v>
      </c>
      <c r="F10" s="32">
        <v>1.8462603370341158E-2</v>
      </c>
      <c r="G10" s="32">
        <v>1888.4238822116756</v>
      </c>
      <c r="H10" s="32">
        <v>1.877543466683854</v>
      </c>
      <c r="I10" s="32">
        <v>4.1466517304570214</v>
      </c>
      <c r="J10" s="32">
        <v>134.27507725735043</v>
      </c>
      <c r="K10" s="32">
        <v>0.30364213957795577</v>
      </c>
      <c r="L10" s="32">
        <v>11650.587600319295</v>
      </c>
      <c r="M10" s="32">
        <v>7.2482278890325047E-2</v>
      </c>
      <c r="N10" s="32">
        <v>21.596478556525952</v>
      </c>
      <c r="O10" s="32">
        <v>6.1978179317969158</v>
      </c>
      <c r="P10" s="32">
        <v>3.0912423588461229</v>
      </c>
      <c r="Q10" s="32">
        <v>0.12504276263653541</v>
      </c>
      <c r="R10" s="32">
        <v>6.9332438639524456</v>
      </c>
      <c r="S10" s="32">
        <v>1.5462867129812603</v>
      </c>
      <c r="T10" s="32">
        <v>0.72455963790035571</v>
      </c>
      <c r="U10" s="32">
        <v>0.54296234579346825</v>
      </c>
      <c r="V10" s="32">
        <v>14512.619239107236</v>
      </c>
      <c r="W10" s="32">
        <v>0.90814977065494762</v>
      </c>
      <c r="X10" s="32">
        <v>2.321827711631911</v>
      </c>
      <c r="Y10" s="32">
        <v>5.7394427172113849E-2</v>
      </c>
      <c r="Z10" s="32">
        <v>4.1987122462468128E-2</v>
      </c>
      <c r="AA10" s="32">
        <v>0.28106832080347977</v>
      </c>
      <c r="AB10" s="32" t="e">
        <v>#VALUE!</v>
      </c>
      <c r="AC10" s="32">
        <v>345.59912342399957</v>
      </c>
      <c r="AD10" s="32">
        <v>8.9319803672783955</v>
      </c>
      <c r="AE10" s="32">
        <v>4.0715581607659228</v>
      </c>
      <c r="AF10" s="32">
        <v>7.3210808442555925E-2</v>
      </c>
      <c r="AG10" s="32">
        <v>3445.8396663095687</v>
      </c>
      <c r="AH10" s="32">
        <v>1933.6526282484631</v>
      </c>
      <c r="AI10" s="32">
        <v>0.14417432371220237</v>
      </c>
      <c r="AJ10" s="32">
        <v>160.9556924750076</v>
      </c>
      <c r="AK10" s="32" t="e">
        <v>#VALUE!</v>
      </c>
      <c r="AL10" s="32">
        <v>10.838684627153112</v>
      </c>
      <c r="AM10" s="32">
        <v>8.2715538384493925</v>
      </c>
      <c r="AN10" s="32">
        <v>583.10317878982585</v>
      </c>
      <c r="AO10" s="32">
        <v>6.0333709954570311</v>
      </c>
      <c r="AP10" s="32">
        <v>2.6444713949182619</v>
      </c>
      <c r="AQ10" s="32" t="e">
        <v>#VALUE!</v>
      </c>
      <c r="AR10" s="32">
        <v>2.9862799871571752</v>
      </c>
      <c r="AS10" s="32" t="e">
        <v>#VALUE!</v>
      </c>
      <c r="AT10" s="32">
        <v>5.3824154008084912E-3</v>
      </c>
      <c r="AU10" s="32">
        <v>3.9451084535138702E-2</v>
      </c>
      <c r="AV10" s="32">
        <v>0.44050832551772079</v>
      </c>
      <c r="AW10" s="32">
        <v>2.3235041170516681</v>
      </c>
      <c r="AX10" s="32" t="e">
        <v>#VALUE!</v>
      </c>
      <c r="AY10" s="32">
        <v>43.029476155489206</v>
      </c>
      <c r="AZ10" s="32">
        <v>0.30275077178469617</v>
      </c>
      <c r="BA10" s="32" t="e">
        <v>#VALUE!</v>
      </c>
      <c r="BB10" s="32">
        <v>0.81454335749605555</v>
      </c>
      <c r="BC10" s="32">
        <v>19.827915252624965</v>
      </c>
      <c r="BD10" s="32">
        <v>2.9087304820110411E-2</v>
      </c>
      <c r="BE10" s="32">
        <v>8.6824522450250838E-2</v>
      </c>
      <c r="BF10" s="32">
        <v>0.48989078615257725</v>
      </c>
      <c r="BG10" s="32">
        <v>7.8178039404868827</v>
      </c>
      <c r="BH10" s="32" t="e">
        <v>#VALUE!</v>
      </c>
      <c r="BI10" s="32">
        <v>7.8283813050790876</v>
      </c>
      <c r="BJ10" s="32">
        <v>0.54079694511455856</v>
      </c>
      <c r="BK10" s="32">
        <v>29.365857706755136</v>
      </c>
      <c r="BL10" s="32">
        <v>1.7850533289732431</v>
      </c>
      <c r="BN10" s="53"/>
      <c r="BO10" s="49"/>
      <c r="BP10" s="50"/>
      <c r="BQ10" s="50"/>
      <c r="BR10" s="52"/>
      <c r="BS10" s="50"/>
      <c r="BT10" s="49"/>
      <c r="BU10" s="53"/>
      <c r="BV10" s="52"/>
      <c r="BW10" s="50"/>
      <c r="BX10" s="50"/>
      <c r="BY10" s="53"/>
      <c r="BZ10" s="50"/>
      <c r="CA10" s="50"/>
      <c r="CB10" s="48"/>
      <c r="CC10" s="48"/>
      <c r="CD10" s="49"/>
      <c r="CE10" s="48"/>
      <c r="CF10" s="50"/>
      <c r="CG10" s="53"/>
      <c r="CH10" s="53"/>
      <c r="CI10" s="48"/>
      <c r="CJ10" s="53"/>
      <c r="CK10" s="51"/>
      <c r="CL10" s="50"/>
      <c r="CM10" s="50"/>
      <c r="CN10" s="53"/>
      <c r="CO10" s="49"/>
      <c r="CP10" s="49"/>
      <c r="CQ10" s="53"/>
      <c r="CR10" s="51"/>
      <c r="CS10" s="53"/>
      <c r="CT10" s="50"/>
      <c r="CU10" s="50"/>
      <c r="CV10" s="51"/>
      <c r="CW10" s="50"/>
      <c r="CX10" s="50"/>
      <c r="CY10" s="53"/>
      <c r="CZ10" s="50"/>
      <c r="DA10" s="53"/>
      <c r="DB10" s="53"/>
      <c r="DC10" s="53"/>
      <c r="DD10" s="50"/>
      <c r="DE10" s="50"/>
      <c r="DF10" s="53"/>
      <c r="DG10" s="52"/>
      <c r="DH10" s="48"/>
      <c r="DI10" s="53"/>
      <c r="DJ10" s="48"/>
      <c r="DK10" s="52"/>
      <c r="DL10" s="53"/>
      <c r="DM10" s="53"/>
      <c r="DN10" s="48"/>
      <c r="DO10" s="50"/>
      <c r="DP10" s="53"/>
      <c r="DQ10" s="50"/>
      <c r="DR10" s="48"/>
      <c r="DS10" s="52"/>
      <c r="DT10" s="50"/>
    </row>
    <row r="11" spans="1:124" x14ac:dyDescent="0.3">
      <c r="A11" s="14">
        <v>25</v>
      </c>
      <c r="B11" s="14" t="s">
        <v>272</v>
      </c>
      <c r="C11" s="14" t="s">
        <v>275</v>
      </c>
      <c r="D11" s="14"/>
      <c r="E11" s="9" t="s">
        <v>138</v>
      </c>
      <c r="F11" s="32">
        <v>1.8233053576501256E-2</v>
      </c>
      <c r="G11" s="32">
        <v>2344.2661348374859</v>
      </c>
      <c r="H11" s="32">
        <v>2.8262806331112729</v>
      </c>
      <c r="I11" s="32">
        <v>1.7298359843712443</v>
      </c>
      <c r="J11" s="32">
        <v>194.75119838543725</v>
      </c>
      <c r="K11" s="32">
        <v>0.39891678050400253</v>
      </c>
      <c r="L11" s="32">
        <v>12368.697837867459</v>
      </c>
      <c r="M11" s="32">
        <v>0.14859453133835265</v>
      </c>
      <c r="N11" s="32">
        <v>20.454286825758938</v>
      </c>
      <c r="O11" s="32">
        <v>8.3514017947567876</v>
      </c>
      <c r="P11" s="32">
        <v>4.1139270642635024</v>
      </c>
      <c r="Q11" s="32">
        <v>9.44563318828186E-2</v>
      </c>
      <c r="R11" s="32">
        <v>5.7440600032459646</v>
      </c>
      <c r="S11" s="32">
        <v>1.3826747123869363</v>
      </c>
      <c r="T11" s="32">
        <v>0.64663619235308067</v>
      </c>
      <c r="U11" s="32">
        <v>0.45738525056374957</v>
      </c>
      <c r="V11" s="32">
        <v>20420.144918018788</v>
      </c>
      <c r="W11" s="32">
        <v>1.0224610816125261</v>
      </c>
      <c r="X11" s="32">
        <v>2.0598679855486335</v>
      </c>
      <c r="Y11" s="32">
        <v>6.3410644295586793E-2</v>
      </c>
      <c r="Z11" s="32">
        <v>3.5097293336962133E-2</v>
      </c>
      <c r="AA11" s="32">
        <v>0.2538284764371605</v>
      </c>
      <c r="AB11" s="32" t="e">
        <v>#VALUE!</v>
      </c>
      <c r="AC11" s="32">
        <v>345.16209666174387</v>
      </c>
      <c r="AD11" s="32">
        <v>8.5827043127264151</v>
      </c>
      <c r="AE11" s="32">
        <v>3.6305883159718912</v>
      </c>
      <c r="AF11" s="32">
        <v>6.8058164102558896E-2</v>
      </c>
      <c r="AG11" s="32">
        <v>3165.378933985065</v>
      </c>
      <c r="AH11" s="32">
        <v>3472.9486886801556</v>
      </c>
      <c r="AI11" s="32">
        <v>0.22198812047246369</v>
      </c>
      <c r="AJ11" s="32">
        <v>151.58458373689538</v>
      </c>
      <c r="AK11" s="32" t="e">
        <v>#VALUE!</v>
      </c>
      <c r="AL11" s="32">
        <v>9.8723991511692155</v>
      </c>
      <c r="AM11" s="32">
        <v>7.7716335050592917</v>
      </c>
      <c r="AN11" s="32">
        <v>769.59021791311272</v>
      </c>
      <c r="AO11" s="32">
        <v>5.7159028376219343</v>
      </c>
      <c r="AP11" s="32">
        <v>2.4450212263874733</v>
      </c>
      <c r="AQ11" s="32" t="e">
        <v>#VALUE!</v>
      </c>
      <c r="AR11" s="32">
        <v>2.9172345694273689</v>
      </c>
      <c r="AS11" s="32" t="e">
        <v>#VALUE!</v>
      </c>
      <c r="AT11" s="32">
        <v>1.1717594084893722E-2</v>
      </c>
      <c r="AU11" s="32">
        <v>2.9146699241243149E-2</v>
      </c>
      <c r="AV11" s="32" t="e">
        <v>#VALUE!</v>
      </c>
      <c r="AW11" s="32">
        <v>2.0640845006641051</v>
      </c>
      <c r="AX11" s="32" t="e">
        <v>#VALUE!</v>
      </c>
      <c r="AY11" s="32">
        <v>48.755697109585661</v>
      </c>
      <c r="AZ11" s="32">
        <v>0.25926913350715119</v>
      </c>
      <c r="BA11" s="32" t="e">
        <v>#VALUE!</v>
      </c>
      <c r="BB11" s="32">
        <v>0.89372349217552483</v>
      </c>
      <c r="BC11" s="32">
        <v>24.586863097838918</v>
      </c>
      <c r="BD11" s="32">
        <v>3.1413097184215359E-2</v>
      </c>
      <c r="BE11" s="32">
        <v>8.3999739216846336E-2</v>
      </c>
      <c r="BF11" s="32">
        <v>0.4821970015148056</v>
      </c>
      <c r="BG11" s="32">
        <v>8.294148479013403</v>
      </c>
      <c r="BH11" s="32" t="e">
        <v>#VALUE!</v>
      </c>
      <c r="BI11" s="32">
        <v>7.1774804799355882</v>
      </c>
      <c r="BJ11" s="32">
        <v>0.52595855912012923</v>
      </c>
      <c r="BK11" s="32">
        <v>41.499698960740716</v>
      </c>
      <c r="BL11" s="32">
        <v>1.4922945716797331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</row>
    <row r="12" spans="1:124" x14ac:dyDescent="0.3">
      <c r="A12" s="13">
        <v>25</v>
      </c>
      <c r="B12" s="13" t="s">
        <v>272</v>
      </c>
      <c r="C12" s="13" t="s">
        <v>275</v>
      </c>
      <c r="D12" s="13" t="s">
        <v>282</v>
      </c>
      <c r="E12" s="16" t="s">
        <v>139</v>
      </c>
      <c r="F12" s="60">
        <v>1.6210982981655665E-2</v>
      </c>
      <c r="G12" s="60">
        <v>2407.9971574995106</v>
      </c>
      <c r="H12" s="60">
        <v>2.8204820600722482</v>
      </c>
      <c r="I12" s="60">
        <v>1.0243181466570166</v>
      </c>
      <c r="J12" s="60">
        <v>195.60019390367455</v>
      </c>
      <c r="K12" s="60">
        <v>0.2493936884007876</v>
      </c>
      <c r="L12" s="60">
        <v>12410.278473708187</v>
      </c>
      <c r="M12" s="60">
        <v>0.11831321891775516</v>
      </c>
      <c r="N12" s="60">
        <v>20.417916434872655</v>
      </c>
      <c r="O12" s="60">
        <v>8.4316257349948263</v>
      </c>
      <c r="P12" s="60">
        <v>4.2708924130381734</v>
      </c>
      <c r="Q12" s="60">
        <v>9.3359453339864298E-2</v>
      </c>
      <c r="R12" s="60">
        <v>5.7435359433029722</v>
      </c>
      <c r="S12" s="60">
        <v>1.3899318877676359</v>
      </c>
      <c r="T12" s="60">
        <v>0.64249304373272653</v>
      </c>
      <c r="U12" s="60">
        <v>0.45089252810542396</v>
      </c>
      <c r="V12" s="60">
        <v>20676.684849949823</v>
      </c>
      <c r="W12" s="60">
        <v>1.0157212454880642</v>
      </c>
      <c r="X12" s="60">
        <v>1.991819084774987</v>
      </c>
      <c r="Y12" s="60">
        <v>5.9091172896494314E-2</v>
      </c>
      <c r="Z12" s="60">
        <v>3.6014462235530467E-2</v>
      </c>
      <c r="AA12" s="60">
        <v>0.25242915132587118</v>
      </c>
      <c r="AB12" s="60" t="e">
        <v>#VALUE!</v>
      </c>
      <c r="AC12" s="60">
        <v>349.49783785143535</v>
      </c>
      <c r="AD12" s="60">
        <v>8.5864343143068762</v>
      </c>
      <c r="AE12" s="60">
        <v>3.6779900446147544</v>
      </c>
      <c r="AF12" s="60">
        <v>7.04410158912816E-2</v>
      </c>
      <c r="AG12" s="60">
        <v>3242.718372098022</v>
      </c>
      <c r="AH12" s="60">
        <v>3534.3261998301537</v>
      </c>
      <c r="AI12" s="60">
        <v>0.21630818929445042</v>
      </c>
      <c r="AJ12" s="60">
        <v>155.32463856582683</v>
      </c>
      <c r="AK12" s="60" t="e">
        <v>#VALUE!</v>
      </c>
      <c r="AL12" s="60">
        <v>9.7939686365932523</v>
      </c>
      <c r="AM12" s="60">
        <v>7.7201623428438371</v>
      </c>
      <c r="AN12" s="60">
        <v>789.62414343354044</v>
      </c>
      <c r="AO12" s="60">
        <v>5.7470757241648025</v>
      </c>
      <c r="AP12" s="60">
        <v>2.4649092363244858</v>
      </c>
      <c r="AQ12" s="60" t="e">
        <v>#VALUE!</v>
      </c>
      <c r="AR12" s="60">
        <v>2.8795651338698232</v>
      </c>
      <c r="AS12" s="60" t="e">
        <v>#VALUE!</v>
      </c>
      <c r="AT12" s="60">
        <v>1.4734137184551714E-2</v>
      </c>
      <c r="AU12" s="60">
        <v>3.2741672970826793E-2</v>
      </c>
      <c r="AV12" s="60" t="e">
        <v>#VALUE!</v>
      </c>
      <c r="AW12" s="60">
        <v>2.0319943740094653</v>
      </c>
      <c r="AX12" s="60" t="e">
        <v>#VALUE!</v>
      </c>
      <c r="AY12" s="60">
        <v>48.318786584108004</v>
      </c>
      <c r="AZ12" s="60">
        <v>0.25834645649589233</v>
      </c>
      <c r="BA12" s="60" t="e">
        <v>#VALUE!</v>
      </c>
      <c r="BB12" s="60">
        <v>0.88746796780615944</v>
      </c>
      <c r="BC12" s="60">
        <v>24.747025212065473</v>
      </c>
      <c r="BD12" s="60">
        <v>3.1271648759107235E-2</v>
      </c>
      <c r="BE12" s="60">
        <v>8.4005890114896134E-2</v>
      </c>
      <c r="BF12" s="60">
        <v>0.5051720729520961</v>
      </c>
      <c r="BG12" s="60">
        <v>8.2678850513296176</v>
      </c>
      <c r="BH12" s="60" t="e">
        <v>#VALUE!</v>
      </c>
      <c r="BI12" s="60">
        <v>7.1201260530618056</v>
      </c>
      <c r="BJ12" s="60">
        <v>0.51738935348066217</v>
      </c>
      <c r="BK12" s="60">
        <v>42.518148012935647</v>
      </c>
      <c r="BL12" s="60">
        <v>1.4693292398922575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</row>
    <row r="13" spans="1:124" x14ac:dyDescent="0.3">
      <c r="A13" s="14">
        <v>26</v>
      </c>
      <c r="B13" s="14" t="s">
        <v>272</v>
      </c>
      <c r="C13" s="14" t="s">
        <v>274</v>
      </c>
      <c r="D13" s="14"/>
      <c r="E13" s="56" t="s">
        <v>140</v>
      </c>
      <c r="F13" s="32">
        <v>0.16894602991870045</v>
      </c>
      <c r="G13" s="32">
        <v>2178.301203756384</v>
      </c>
      <c r="H13" s="32">
        <v>2.2582570226514407</v>
      </c>
      <c r="I13" s="32">
        <v>1.2782777217200192</v>
      </c>
      <c r="J13" s="32">
        <v>164.2977170491807</v>
      </c>
      <c r="K13" s="32">
        <v>0.23100541046926049</v>
      </c>
      <c r="L13" s="32">
        <v>11543.044964141904</v>
      </c>
      <c r="M13" s="32">
        <v>0.12475296145938078</v>
      </c>
      <c r="N13" s="32">
        <v>20.912813807505909</v>
      </c>
      <c r="O13" s="32">
        <v>7.0883431323452504</v>
      </c>
      <c r="P13" s="32">
        <v>4.0921940134214276</v>
      </c>
      <c r="Q13" s="32">
        <v>0.13015791048710212</v>
      </c>
      <c r="R13" s="32">
        <v>4.9448000437918882</v>
      </c>
      <c r="S13" s="32">
        <v>1.4438538337013729</v>
      </c>
      <c r="T13" s="32">
        <v>0.70336202671414372</v>
      </c>
      <c r="U13" s="32">
        <v>0.47671017121447629</v>
      </c>
      <c r="V13" s="32">
        <v>17260.685465134422</v>
      </c>
      <c r="W13" s="32">
        <v>1.0652816929748443</v>
      </c>
      <c r="X13" s="32">
        <v>2.1622680663530538</v>
      </c>
      <c r="Y13" s="32">
        <v>6.1822547814141003E-2</v>
      </c>
      <c r="Z13" s="32">
        <v>4.8160853608341783E-2</v>
      </c>
      <c r="AA13" s="32">
        <v>0.26885238061616951</v>
      </c>
      <c r="AB13" s="32" t="e">
        <v>#VALUE!</v>
      </c>
      <c r="AC13" s="32">
        <v>350.38849512185004</v>
      </c>
      <c r="AD13" s="32">
        <v>8.8776479458138304</v>
      </c>
      <c r="AE13" s="32">
        <v>3.657109616207308</v>
      </c>
      <c r="AF13" s="32">
        <v>7.6836852397721839E-2</v>
      </c>
      <c r="AG13" s="32">
        <v>2762.4517834876124</v>
      </c>
      <c r="AH13" s="32">
        <v>2646.0529390910538</v>
      </c>
      <c r="AI13" s="32">
        <v>0.26981818034595689</v>
      </c>
      <c r="AJ13" s="32">
        <v>157.23012872502679</v>
      </c>
      <c r="AK13" s="32" t="e">
        <v>#VALUE!</v>
      </c>
      <c r="AL13" s="32">
        <v>10.31408816643858</v>
      </c>
      <c r="AM13" s="32">
        <v>7.1204619682693879</v>
      </c>
      <c r="AN13" s="32">
        <v>666.10886007609565</v>
      </c>
      <c r="AO13" s="32">
        <v>5.6112632860801952</v>
      </c>
      <c r="AP13" s="32">
        <v>2.5334448883082614</v>
      </c>
      <c r="AQ13" s="32" t="e">
        <v>#VALUE!</v>
      </c>
      <c r="AR13" s="32">
        <v>3.5226657440553129</v>
      </c>
      <c r="AS13" s="32" t="e">
        <v>#VALUE!</v>
      </c>
      <c r="AT13" s="32">
        <v>1.6851555709262188E-2</v>
      </c>
      <c r="AU13" s="32">
        <v>3.7542297975045692E-2</v>
      </c>
      <c r="AV13" s="32">
        <v>0.34026752048052794</v>
      </c>
      <c r="AW13" s="32">
        <v>2.1687918813843483</v>
      </c>
      <c r="AX13" s="32">
        <v>2.5689795411093112E-2</v>
      </c>
      <c r="AY13" s="32">
        <v>46.389769593489923</v>
      </c>
      <c r="AZ13" s="32">
        <v>0.27997412890529932</v>
      </c>
      <c r="BA13" s="32" t="e">
        <v>#VALUE!</v>
      </c>
      <c r="BB13" s="32">
        <v>0.89525002775516627</v>
      </c>
      <c r="BC13" s="32">
        <v>21.995850272657972</v>
      </c>
      <c r="BD13" s="32">
        <v>4.1185903173533968E-2</v>
      </c>
      <c r="BE13" s="32">
        <v>9.5456700375286543E-2</v>
      </c>
      <c r="BF13" s="32">
        <v>0.47378266243032818</v>
      </c>
      <c r="BG13" s="32">
        <v>8.1596488673664371</v>
      </c>
      <c r="BH13" s="32" t="e">
        <v>#VALUE!</v>
      </c>
      <c r="BI13" s="32">
        <v>7.6015246860507446</v>
      </c>
      <c r="BJ13" s="32">
        <v>0.56065733744592305</v>
      </c>
      <c r="BK13" s="32">
        <v>36.934406650834937</v>
      </c>
      <c r="BL13" s="32">
        <v>1.4042629765554973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</row>
    <row r="14" spans="1:124" x14ac:dyDescent="0.3">
      <c r="A14" s="14">
        <v>27</v>
      </c>
      <c r="B14" s="14" t="s">
        <v>276</v>
      </c>
      <c r="C14" s="14" t="s">
        <v>273</v>
      </c>
      <c r="D14" s="14"/>
      <c r="E14" s="56" t="s">
        <v>141</v>
      </c>
      <c r="F14" s="32">
        <v>8.647171699863189E-2</v>
      </c>
      <c r="G14" s="32">
        <v>2488.9641603400128</v>
      </c>
      <c r="H14" s="32">
        <v>1.8279951437249888</v>
      </c>
      <c r="I14" s="32">
        <v>2.9382459692195657</v>
      </c>
      <c r="J14" s="32">
        <v>157.97092549033599</v>
      </c>
      <c r="K14" s="32">
        <v>0.33546856165981104</v>
      </c>
      <c r="L14" s="32">
        <v>15724.926498275323</v>
      </c>
      <c r="M14" s="32">
        <v>0.1153053567595109</v>
      </c>
      <c r="N14" s="32">
        <v>24.292129418154929</v>
      </c>
      <c r="O14" s="32">
        <v>7.7677618834477142</v>
      </c>
      <c r="P14" s="32">
        <v>4.0687501091954843</v>
      </c>
      <c r="Q14" s="32">
        <v>0.12719298989201674</v>
      </c>
      <c r="R14" s="32">
        <v>8.6007617272137296</v>
      </c>
      <c r="S14" s="32">
        <v>1.752433943198056</v>
      </c>
      <c r="T14" s="32">
        <v>0.83909717522638849</v>
      </c>
      <c r="U14" s="32">
        <v>0.59469219200373713</v>
      </c>
      <c r="V14" s="32">
        <v>18151.86230193805</v>
      </c>
      <c r="W14" s="32">
        <v>1.1614567137222966</v>
      </c>
      <c r="X14" s="32">
        <v>2.6122469506284567</v>
      </c>
      <c r="Y14" s="32">
        <v>6.8325327791410012E-2</v>
      </c>
      <c r="Z14" s="32">
        <v>4.6942750660389075E-2</v>
      </c>
      <c r="AA14" s="32">
        <v>0.31963326378769863</v>
      </c>
      <c r="AB14" s="32" t="e">
        <v>#VALUE!</v>
      </c>
      <c r="AC14" s="32">
        <v>387.21560535549878</v>
      </c>
      <c r="AD14" s="32">
        <v>10.135858680527067</v>
      </c>
      <c r="AE14" s="32">
        <v>4.9560635667239747</v>
      </c>
      <c r="AF14" s="32">
        <v>8.7026280488900085E-2</v>
      </c>
      <c r="AG14" s="32">
        <v>3837.957283168611</v>
      </c>
      <c r="AH14" s="32">
        <v>2070.870039015203</v>
      </c>
      <c r="AI14" s="32">
        <v>0.15748016233385448</v>
      </c>
      <c r="AJ14" s="32">
        <v>112.73098865013834</v>
      </c>
      <c r="AK14" s="32" t="e">
        <v>#VALUE!</v>
      </c>
      <c r="AL14" s="32">
        <v>12.231749433109663</v>
      </c>
      <c r="AM14" s="32">
        <v>11.083108616977908</v>
      </c>
      <c r="AN14" s="32">
        <v>692.58784373523361</v>
      </c>
      <c r="AO14" s="32">
        <v>7.1046671605037472</v>
      </c>
      <c r="AP14" s="32">
        <v>3.0018487341188651</v>
      </c>
      <c r="AQ14" s="32" t="e">
        <v>#VALUE!</v>
      </c>
      <c r="AR14" s="32">
        <v>3.6020832240386302</v>
      </c>
      <c r="AS14" s="32" t="e">
        <v>#VALUE!</v>
      </c>
      <c r="AT14" s="32">
        <v>1.1543081369073276E-2</v>
      </c>
      <c r="AU14" s="32">
        <v>3.2827975055200229E-2</v>
      </c>
      <c r="AV14" s="32">
        <v>0.2740216193905049</v>
      </c>
      <c r="AW14" s="32">
        <v>2.660832894402462</v>
      </c>
      <c r="AX14" s="32">
        <v>8.6460486604980711E-3</v>
      </c>
      <c r="AY14" s="32">
        <v>52.437836760686231</v>
      </c>
      <c r="AZ14" s="32">
        <v>0.33367117378957251</v>
      </c>
      <c r="BA14" s="32" t="e">
        <v>#VALUE!</v>
      </c>
      <c r="BB14" s="32">
        <v>1.0630379651651107</v>
      </c>
      <c r="BC14" s="32">
        <v>16.613653778463288</v>
      </c>
      <c r="BD14" s="32">
        <v>3.7236382455144289E-2</v>
      </c>
      <c r="BE14" s="32">
        <v>0.10618140061622101</v>
      </c>
      <c r="BF14" s="32">
        <v>0.59351286739424147</v>
      </c>
      <c r="BG14" s="32">
        <v>9.1610115964745003</v>
      </c>
      <c r="BH14" s="32" t="e">
        <v>#VALUE!</v>
      </c>
      <c r="BI14" s="32">
        <v>8.9668666097362006</v>
      </c>
      <c r="BJ14" s="32">
        <v>0.63891136585495645</v>
      </c>
      <c r="BK14" s="32">
        <v>35.396353326513442</v>
      </c>
      <c r="BL14" s="32">
        <v>1.6959653593408914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</row>
    <row r="15" spans="1:124" x14ac:dyDescent="0.3">
      <c r="A15" s="14">
        <v>34</v>
      </c>
      <c r="B15" s="14" t="s">
        <v>276</v>
      </c>
      <c r="C15" s="14" t="s">
        <v>273</v>
      </c>
      <c r="D15" s="14"/>
      <c r="E15" s="56" t="s">
        <v>142</v>
      </c>
      <c r="F15" s="32">
        <v>3.9403198761881995E-2</v>
      </c>
      <c r="G15" s="32">
        <v>2207.5936422954969</v>
      </c>
      <c r="H15" s="32">
        <v>2.7352158319601498</v>
      </c>
      <c r="I15" s="32">
        <v>8.5244856828380335</v>
      </c>
      <c r="J15" s="32">
        <v>245.16313771506753</v>
      </c>
      <c r="K15" s="32">
        <v>0.27944857212617419</v>
      </c>
      <c r="L15" s="32">
        <v>17084.455453600385</v>
      </c>
      <c r="M15" s="32">
        <v>0.10053396835812765</v>
      </c>
      <c r="N15" s="32">
        <v>22.953383701687851</v>
      </c>
      <c r="O15" s="32">
        <v>7.5627295418420601</v>
      </c>
      <c r="P15" s="32">
        <v>3.8931461554446116</v>
      </c>
      <c r="Q15" s="32">
        <v>0.10831474818745458</v>
      </c>
      <c r="R15" s="32">
        <v>9.5987019333407808</v>
      </c>
      <c r="S15" s="32">
        <v>1.7484192582526474</v>
      </c>
      <c r="T15" s="32">
        <v>0.84611435756032349</v>
      </c>
      <c r="U15" s="32">
        <v>0.60934023547391825</v>
      </c>
      <c r="V15" s="32">
        <v>21273.936726366675</v>
      </c>
      <c r="W15" s="32">
        <v>1.0402707537870544</v>
      </c>
      <c r="X15" s="32">
        <v>2.6510942295784492</v>
      </c>
      <c r="Y15" s="32">
        <v>6.6507144314456562E-2</v>
      </c>
      <c r="Z15" s="32">
        <v>5.37687607913701E-2</v>
      </c>
      <c r="AA15" s="32">
        <v>0.32711843303731641</v>
      </c>
      <c r="AB15" s="32" t="e">
        <v>#VALUE!</v>
      </c>
      <c r="AC15" s="32">
        <v>608.48836015337815</v>
      </c>
      <c r="AD15" s="32">
        <v>9.7268908606681812</v>
      </c>
      <c r="AE15" s="32">
        <v>4.6933155013888346</v>
      </c>
      <c r="AF15" s="32">
        <v>8.9124552608749033E-2</v>
      </c>
      <c r="AG15" s="32">
        <v>4440.7779696390226</v>
      </c>
      <c r="AH15" s="32">
        <v>3779.1671771415872</v>
      </c>
      <c r="AI15" s="32">
        <v>0.25743359956656264</v>
      </c>
      <c r="AJ15" s="32">
        <v>339.22768096100589</v>
      </c>
      <c r="AK15" s="32" t="e">
        <v>#VALUE!</v>
      </c>
      <c r="AL15" s="32">
        <v>11.759894738504517</v>
      </c>
      <c r="AM15" s="32">
        <v>10.349728582924373</v>
      </c>
      <c r="AN15" s="32">
        <v>872.33452498848874</v>
      </c>
      <c r="AO15" s="32">
        <v>7.2052712892452755</v>
      </c>
      <c r="AP15" s="32">
        <v>2.883904936974051</v>
      </c>
      <c r="AQ15" s="32" t="e">
        <v>#VALUE!</v>
      </c>
      <c r="AR15" s="32">
        <v>2.8761667897372001</v>
      </c>
      <c r="AS15" s="32" t="e">
        <v>#VALUE!</v>
      </c>
      <c r="AT15" s="32">
        <v>1.3056359906883216E-2</v>
      </c>
      <c r="AU15" s="32">
        <v>3.8214526218082356E-2</v>
      </c>
      <c r="AV15" s="32">
        <v>0.14795205477272305</v>
      </c>
      <c r="AW15" s="32">
        <v>2.5537040886349427</v>
      </c>
      <c r="AX15" s="32" t="e">
        <v>#VALUE!</v>
      </c>
      <c r="AY15" s="32">
        <v>61.366846203454273</v>
      </c>
      <c r="AZ15" s="32">
        <v>0.33993758790078843</v>
      </c>
      <c r="BA15" s="32" t="e">
        <v>#VALUE!</v>
      </c>
      <c r="BB15" s="32">
        <v>0.88472808861097629</v>
      </c>
      <c r="BC15" s="32">
        <v>20.231937942767541</v>
      </c>
      <c r="BD15" s="32">
        <v>3.743752833964617E-2</v>
      </c>
      <c r="BE15" s="32">
        <v>0.10742430945985558</v>
      </c>
      <c r="BF15" s="32">
        <v>0.63566162599467491</v>
      </c>
      <c r="BG15" s="32">
        <v>9.5560283869717964</v>
      </c>
      <c r="BH15" s="32" t="e">
        <v>#VALUE!</v>
      </c>
      <c r="BI15" s="32">
        <v>9.326312710551564</v>
      </c>
      <c r="BJ15" s="32">
        <v>0.64835734370315601</v>
      </c>
      <c r="BK15" s="32">
        <v>37.848999185215547</v>
      </c>
      <c r="BL15" s="32">
        <v>2.1191592363848146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</row>
    <row r="16" spans="1:124" x14ac:dyDescent="0.3">
      <c r="A16" s="14">
        <v>35</v>
      </c>
      <c r="B16" s="14" t="s">
        <v>276</v>
      </c>
      <c r="C16" s="14" t="s">
        <v>274</v>
      </c>
      <c r="D16" s="14"/>
      <c r="E16" s="56" t="s">
        <v>143</v>
      </c>
      <c r="F16" s="32">
        <v>2.5118487774160932E-2</v>
      </c>
      <c r="G16" s="32">
        <v>2300.9190796198177</v>
      </c>
      <c r="H16" s="32">
        <v>2.8906218826187771</v>
      </c>
      <c r="I16" s="32">
        <v>9.7564547254651419</v>
      </c>
      <c r="J16" s="32">
        <v>233.80552079225265</v>
      </c>
      <c r="K16" s="32">
        <v>0.31386739606714648</v>
      </c>
      <c r="L16" s="32">
        <v>18669.216662790626</v>
      </c>
      <c r="M16" s="32">
        <v>0.11040393166424411</v>
      </c>
      <c r="N16" s="32">
        <v>22.873065280278553</v>
      </c>
      <c r="O16" s="32">
        <v>6.9041301833313486</v>
      </c>
      <c r="P16" s="32">
        <v>4.9853504616438373</v>
      </c>
      <c r="Q16" s="32">
        <v>0.10053472662813757</v>
      </c>
      <c r="R16" s="32">
        <v>10.487560364705208</v>
      </c>
      <c r="S16" s="32">
        <v>1.7222442834548128</v>
      </c>
      <c r="T16" s="32">
        <v>0.82485208906258134</v>
      </c>
      <c r="U16" s="32">
        <v>0.58278976814381389</v>
      </c>
      <c r="V16" s="32">
        <v>21677.127518058733</v>
      </c>
      <c r="W16" s="32">
        <v>1.0741750557244143</v>
      </c>
      <c r="X16" s="32">
        <v>2.6163577383862111</v>
      </c>
      <c r="Y16" s="32">
        <v>6.4723459786232923E-2</v>
      </c>
      <c r="Z16" s="32">
        <v>4.2681619748302459E-2</v>
      </c>
      <c r="AA16" s="32">
        <v>0.31449682939476609</v>
      </c>
      <c r="AB16" s="32" t="e">
        <v>#VALUE!</v>
      </c>
      <c r="AC16" s="32">
        <v>1184.6838811044943</v>
      </c>
      <c r="AD16" s="32">
        <v>9.6419348803904903</v>
      </c>
      <c r="AE16" s="32">
        <v>5.2248721622703691</v>
      </c>
      <c r="AF16" s="32">
        <v>8.5901715981763965E-2</v>
      </c>
      <c r="AG16" s="32">
        <v>4751.0665978117104</v>
      </c>
      <c r="AH16" s="32">
        <v>3790.5208572331667</v>
      </c>
      <c r="AI16" s="32">
        <v>0.24544771161940873</v>
      </c>
      <c r="AJ16" s="32">
        <v>682.83465735503125</v>
      </c>
      <c r="AK16" s="32" t="e">
        <v>#VALUE!</v>
      </c>
      <c r="AL16" s="32">
        <v>11.729428010787972</v>
      </c>
      <c r="AM16" s="32">
        <v>10.686745752876574</v>
      </c>
      <c r="AN16" s="32">
        <v>1028.3424890624294</v>
      </c>
      <c r="AO16" s="32">
        <v>7.0346898601681467</v>
      </c>
      <c r="AP16" s="32">
        <v>2.8648722024650968</v>
      </c>
      <c r="AQ16" s="32" t="e">
        <v>#VALUE!</v>
      </c>
      <c r="AR16" s="32">
        <v>2.9185202370953238</v>
      </c>
      <c r="AS16" s="32" t="e">
        <v>#VALUE!</v>
      </c>
      <c r="AT16" s="32">
        <v>1.584256594027882E-2</v>
      </c>
      <c r="AU16" s="32">
        <v>4.0816584944712436E-2</v>
      </c>
      <c r="AV16" s="32">
        <v>0.19966795145006172</v>
      </c>
      <c r="AW16" s="32">
        <v>2.5900856177498719</v>
      </c>
      <c r="AX16" s="32">
        <v>6.0479606166206745E-3</v>
      </c>
      <c r="AY16" s="32">
        <v>59.798897699212404</v>
      </c>
      <c r="AZ16" s="32">
        <v>0.33235076617014353</v>
      </c>
      <c r="BA16" s="32" t="e">
        <v>#VALUE!</v>
      </c>
      <c r="BB16" s="32">
        <v>0.69087508486479154</v>
      </c>
      <c r="BC16" s="32">
        <v>21.352178682163974</v>
      </c>
      <c r="BD16" s="32">
        <v>3.6507759601032634E-2</v>
      </c>
      <c r="BE16" s="32">
        <v>0.10391456980035696</v>
      </c>
      <c r="BF16" s="32">
        <v>0.61388404282304254</v>
      </c>
      <c r="BG16" s="32">
        <v>9.8476483610672449</v>
      </c>
      <c r="BH16" s="32" t="e">
        <v>#VALUE!</v>
      </c>
      <c r="BI16" s="32">
        <v>9.1196580068157136</v>
      </c>
      <c r="BJ16" s="32">
        <v>0.64351281217931655</v>
      </c>
      <c r="BK16" s="32">
        <v>39.782081707987764</v>
      </c>
      <c r="BL16" s="32">
        <v>2.0761509319247757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</row>
    <row r="17" spans="1:124" x14ac:dyDescent="0.3">
      <c r="A17" s="14">
        <v>36</v>
      </c>
      <c r="B17" s="14" t="s">
        <v>276</v>
      </c>
      <c r="C17" s="14" t="s">
        <v>275</v>
      </c>
      <c r="D17" s="14"/>
      <c r="E17" s="56" t="s">
        <v>144</v>
      </c>
      <c r="F17" s="32">
        <v>1.5613056763503556E-2</v>
      </c>
      <c r="G17" s="32">
        <v>2546.6220382597585</v>
      </c>
      <c r="H17" s="32">
        <v>2.6278108731887366</v>
      </c>
      <c r="I17" s="32">
        <v>8.1951171354045194</v>
      </c>
      <c r="J17" s="32">
        <v>261.21191750890029</v>
      </c>
      <c r="K17" s="32">
        <v>0.23150423834113701</v>
      </c>
      <c r="L17" s="32">
        <v>17758.807537094024</v>
      </c>
      <c r="M17" s="32">
        <v>0.10114971203886375</v>
      </c>
      <c r="N17" s="32">
        <v>23.040600209744369</v>
      </c>
      <c r="O17" s="32">
        <v>7.939608675821793</v>
      </c>
      <c r="P17" s="32">
        <v>4.4079633675866354</v>
      </c>
      <c r="Q17" s="32">
        <v>0.1238363013477822</v>
      </c>
      <c r="R17" s="32">
        <v>9.203534746619539</v>
      </c>
      <c r="S17" s="32">
        <v>1.732229532645305</v>
      </c>
      <c r="T17" s="32">
        <v>0.8320617025678898</v>
      </c>
      <c r="U17" s="32">
        <v>0.59280401930305315</v>
      </c>
      <c r="V17" s="32">
        <v>23558.884948348114</v>
      </c>
      <c r="W17" s="32">
        <v>1.0821050798689535</v>
      </c>
      <c r="X17" s="32">
        <v>2.5975469557043316</v>
      </c>
      <c r="Y17" s="32">
        <v>6.4688373419136316E-2</v>
      </c>
      <c r="Z17" s="32">
        <v>4.6609145745717249E-2</v>
      </c>
      <c r="AA17" s="32">
        <v>0.31942072956742124</v>
      </c>
      <c r="AB17" s="32" t="e">
        <v>#VALUE!</v>
      </c>
      <c r="AC17" s="32">
        <v>662.22281486994427</v>
      </c>
      <c r="AD17" s="32">
        <v>9.737921473356538</v>
      </c>
      <c r="AE17" s="32">
        <v>5.7078279320817114</v>
      </c>
      <c r="AF17" s="32">
        <v>8.1917887460305067E-2</v>
      </c>
      <c r="AG17" s="32">
        <v>5029.8167325322729</v>
      </c>
      <c r="AH17" s="32">
        <v>4178.6583688168294</v>
      </c>
      <c r="AI17" s="32">
        <v>0.24436848492702862</v>
      </c>
      <c r="AJ17" s="32">
        <v>391.38229842720074</v>
      </c>
      <c r="AK17" s="32" t="e">
        <v>#VALUE!</v>
      </c>
      <c r="AL17" s="32">
        <v>11.829832435192088</v>
      </c>
      <c r="AM17" s="32">
        <v>10.701523766525654</v>
      </c>
      <c r="AN17" s="32">
        <v>930.90919826322954</v>
      </c>
      <c r="AO17" s="32">
        <v>7.301083109515047</v>
      </c>
      <c r="AP17" s="32">
        <v>2.8907106983818878</v>
      </c>
      <c r="AQ17" s="32" t="e">
        <v>#VALUE!</v>
      </c>
      <c r="AR17" s="32">
        <v>3.2370896964308238</v>
      </c>
      <c r="AS17" s="32" t="e">
        <v>#VALUE!</v>
      </c>
      <c r="AT17" s="32">
        <v>9.5194773174038638E-3</v>
      </c>
      <c r="AU17" s="32">
        <v>3.7482322602205603E-2</v>
      </c>
      <c r="AV17" s="32" t="e">
        <v>#VALUE!</v>
      </c>
      <c r="AW17" s="32">
        <v>2.5493876320850131</v>
      </c>
      <c r="AX17" s="32" t="e">
        <v>#VALUE!</v>
      </c>
      <c r="AY17" s="32">
        <v>60.579588072329656</v>
      </c>
      <c r="AZ17" s="32">
        <v>0.33997932871622139</v>
      </c>
      <c r="BA17" s="32" t="e">
        <v>#VALUE!</v>
      </c>
      <c r="BB17" s="32">
        <v>0.80752044038046289</v>
      </c>
      <c r="BC17" s="32">
        <v>21.403287409294649</v>
      </c>
      <c r="BD17" s="32">
        <v>3.9858588090215516E-2</v>
      </c>
      <c r="BE17" s="32">
        <v>0.10414862985940469</v>
      </c>
      <c r="BF17" s="32">
        <v>0.58996023605931702</v>
      </c>
      <c r="BG17" s="32">
        <v>10.267672803367962</v>
      </c>
      <c r="BH17" s="32" t="e">
        <v>#VALUE!</v>
      </c>
      <c r="BI17" s="32">
        <v>9.0288694077260878</v>
      </c>
      <c r="BJ17" s="32">
        <v>0.643663510594219</v>
      </c>
      <c r="BK17" s="32">
        <v>41.116012102345188</v>
      </c>
      <c r="BL17" s="32">
        <v>2.0833640329669172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</row>
    <row r="18" spans="1:124" x14ac:dyDescent="0.3">
      <c r="A18" s="14">
        <v>49</v>
      </c>
      <c r="B18" s="14" t="s">
        <v>266</v>
      </c>
      <c r="C18" s="14" t="s">
        <v>273</v>
      </c>
      <c r="D18" s="14"/>
      <c r="E18" s="56" t="s">
        <v>145</v>
      </c>
      <c r="F18" s="32">
        <v>2.6631405534503029E-2</v>
      </c>
      <c r="G18" s="32">
        <v>1708.7202674944767</v>
      </c>
      <c r="H18" s="32">
        <v>1.5587586833419631</v>
      </c>
      <c r="I18" s="32">
        <v>3.3033600995498871</v>
      </c>
      <c r="J18" s="32">
        <v>127.65108951577179</v>
      </c>
      <c r="K18" s="32">
        <v>0.42901803976270653</v>
      </c>
      <c r="L18" s="32">
        <v>19237.927283984136</v>
      </c>
      <c r="M18" s="32">
        <v>9.4623123451394286E-2</v>
      </c>
      <c r="N18" s="32">
        <v>24.410808910399815</v>
      </c>
      <c r="O18" s="32">
        <v>7.0675055953746897</v>
      </c>
      <c r="P18" s="32">
        <v>3.835790347118841</v>
      </c>
      <c r="Q18" s="32">
        <v>0.11074783428783187</v>
      </c>
      <c r="R18" s="32">
        <v>8.1396977287107131</v>
      </c>
      <c r="S18" s="32">
        <v>1.5610315511382657</v>
      </c>
      <c r="T18" s="32">
        <v>0.7147500314816827</v>
      </c>
      <c r="U18" s="32">
        <v>0.54128064390319441</v>
      </c>
      <c r="V18" s="32">
        <v>23944.30843272285</v>
      </c>
      <c r="W18" s="32">
        <v>0.79200872843319692</v>
      </c>
      <c r="X18" s="32">
        <v>2.3955702712269606</v>
      </c>
      <c r="Y18" s="32">
        <v>6.38966165905311E-2</v>
      </c>
      <c r="Z18" s="32">
        <v>8.3848970765019834E-2</v>
      </c>
      <c r="AA18" s="32">
        <v>0.27746675622652012</v>
      </c>
      <c r="AB18" s="32" t="e">
        <v>#VALUE!</v>
      </c>
      <c r="AC18" s="32">
        <v>451.67152913750277</v>
      </c>
      <c r="AD18" s="32">
        <v>9.5270785030177461</v>
      </c>
      <c r="AE18" s="32">
        <v>3.2709294785977825</v>
      </c>
      <c r="AF18" s="32">
        <v>6.9090855510364341E-2</v>
      </c>
      <c r="AG18" s="32">
        <v>3091.5280192864011</v>
      </c>
      <c r="AH18" s="32">
        <v>821.90230384352822</v>
      </c>
      <c r="AI18" s="32">
        <v>6.9260932407785331E-2</v>
      </c>
      <c r="AJ18" s="32">
        <v>1242.9114633068079</v>
      </c>
      <c r="AK18" s="32" t="e">
        <v>#VALUE!</v>
      </c>
      <c r="AL18" s="32">
        <v>11.491901049939855</v>
      </c>
      <c r="AM18" s="32">
        <v>10.51710289116857</v>
      </c>
      <c r="AN18" s="32">
        <v>464.27975533078836</v>
      </c>
      <c r="AO18" s="32">
        <v>7.1652331126010242</v>
      </c>
      <c r="AP18" s="32">
        <v>2.8726365353840828</v>
      </c>
      <c r="AQ18" s="32" t="e">
        <v>#VALUE!</v>
      </c>
      <c r="AR18" s="32">
        <v>2.915217704916647</v>
      </c>
      <c r="AS18" s="32" t="e">
        <v>#VALUE!</v>
      </c>
      <c r="AT18" s="32">
        <v>2.7201938477214381E-2</v>
      </c>
      <c r="AU18" s="32">
        <v>3.1566310698994286E-2</v>
      </c>
      <c r="AV18" s="32">
        <v>0.21073070000394142</v>
      </c>
      <c r="AW18" s="32">
        <v>2.4526407476046987</v>
      </c>
      <c r="AX18" s="32" t="e">
        <v>#VALUE!</v>
      </c>
      <c r="AY18" s="32">
        <v>43.223982212438152</v>
      </c>
      <c r="AZ18" s="32">
        <v>0.30283702223722575</v>
      </c>
      <c r="BA18" s="32" t="e">
        <v>#VALUE!</v>
      </c>
      <c r="BB18" s="32">
        <v>1.4431658083003103</v>
      </c>
      <c r="BC18" s="32">
        <v>18.900146242845157</v>
      </c>
      <c r="BD18" s="32">
        <v>3.353627559269147E-2</v>
      </c>
      <c r="BE18" s="32">
        <v>8.9196084104398762E-2</v>
      </c>
      <c r="BF18" s="32">
        <v>0.59549764744193356</v>
      </c>
      <c r="BG18" s="32">
        <v>9.6430962225970749</v>
      </c>
      <c r="BH18" s="32" t="e">
        <v>#VALUE!</v>
      </c>
      <c r="BI18" s="32">
        <v>7.8109046747862143</v>
      </c>
      <c r="BJ18" s="32">
        <v>0.5470315908019211</v>
      </c>
      <c r="BK18" s="32">
        <v>31.735925629137803</v>
      </c>
      <c r="BL18" s="32">
        <v>2.9098689257765331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</row>
    <row r="19" spans="1:124" x14ac:dyDescent="0.3">
      <c r="A19" s="14">
        <v>50</v>
      </c>
      <c r="B19" s="14" t="s">
        <v>266</v>
      </c>
      <c r="C19" s="14" t="s">
        <v>274</v>
      </c>
      <c r="D19" s="14"/>
      <c r="E19" s="56" t="s">
        <v>146</v>
      </c>
      <c r="F19" s="32">
        <v>1.2303124582243334E-2</v>
      </c>
      <c r="G19" s="32">
        <v>1178.8278116916281</v>
      </c>
      <c r="H19" s="32">
        <v>1.3385954535298705</v>
      </c>
      <c r="I19" s="32">
        <v>1.7668972145212862</v>
      </c>
      <c r="J19" s="32">
        <v>65.974279690799207</v>
      </c>
      <c r="K19" s="32">
        <v>0.14519168532336221</v>
      </c>
      <c r="L19" s="32">
        <v>12715.465814793013</v>
      </c>
      <c r="M19" s="32">
        <v>5.9112118699498485E-2</v>
      </c>
      <c r="N19" s="32">
        <v>16.485001892670745</v>
      </c>
      <c r="O19" s="32">
        <v>4.6643814635620284</v>
      </c>
      <c r="P19" s="32">
        <v>2.8539542430758931</v>
      </c>
      <c r="Q19" s="32">
        <v>0.11931813987267752</v>
      </c>
      <c r="R19" s="32">
        <v>5.8878774969712131</v>
      </c>
      <c r="S19" s="32">
        <v>1.0400891758421311</v>
      </c>
      <c r="T19" s="32">
        <v>0.49394889548670151</v>
      </c>
      <c r="U19" s="32">
        <v>0.37106884368449233</v>
      </c>
      <c r="V19" s="32">
        <v>11120.165436328358</v>
      </c>
      <c r="W19" s="32">
        <v>0.55140774356236666</v>
      </c>
      <c r="X19" s="32">
        <v>1.640519682013635</v>
      </c>
      <c r="Y19" s="32">
        <v>4.1059357980602382E-2</v>
      </c>
      <c r="Z19" s="32">
        <v>4.6014782993422022E-2</v>
      </c>
      <c r="AA19" s="32">
        <v>0.1882246846958654</v>
      </c>
      <c r="AB19" s="32" t="e">
        <v>#VALUE!</v>
      </c>
      <c r="AC19" s="32">
        <v>364.51624987266888</v>
      </c>
      <c r="AD19" s="32">
        <v>6.5823065401468863</v>
      </c>
      <c r="AE19" s="32">
        <v>2.7218964701898827</v>
      </c>
      <c r="AF19" s="32">
        <v>5.1187406671550834E-2</v>
      </c>
      <c r="AG19" s="32">
        <v>2351.7461145053135</v>
      </c>
      <c r="AH19" s="32">
        <v>422.11346465791672</v>
      </c>
      <c r="AI19" s="32">
        <v>6.4960701472246987E-2</v>
      </c>
      <c r="AJ19" s="32">
        <v>1536.0810035522122</v>
      </c>
      <c r="AK19" s="32" t="e">
        <v>#VALUE!</v>
      </c>
      <c r="AL19" s="32">
        <v>7.9255654684105279</v>
      </c>
      <c r="AM19" s="32">
        <v>7.1889592153688513</v>
      </c>
      <c r="AN19" s="32">
        <v>326.15030740063401</v>
      </c>
      <c r="AO19" s="32">
        <v>4.7953636327752243</v>
      </c>
      <c r="AP19" s="32">
        <v>1.9663042189586124</v>
      </c>
      <c r="AQ19" s="32" t="e">
        <v>#VALUE!</v>
      </c>
      <c r="AR19" s="32">
        <v>2.484677969825968</v>
      </c>
      <c r="AS19" s="32" t="e">
        <v>#VALUE!</v>
      </c>
      <c r="AT19" s="32">
        <v>1.4809317866682841E-2</v>
      </c>
      <c r="AU19" s="32">
        <v>2.7334391969709524E-2</v>
      </c>
      <c r="AV19" s="32" t="e">
        <v>#VALUE!</v>
      </c>
      <c r="AW19" s="32">
        <v>1.7311916191071111</v>
      </c>
      <c r="AX19" s="32" t="e">
        <v>#VALUE!</v>
      </c>
      <c r="AY19" s="32">
        <v>26.817058212284074</v>
      </c>
      <c r="AZ19" s="32">
        <v>0.21081567654022274</v>
      </c>
      <c r="BA19" s="32" t="e">
        <v>#VALUE!</v>
      </c>
      <c r="BB19" s="32">
        <v>0.73783851000591916</v>
      </c>
      <c r="BC19" s="32">
        <v>18.582706123740589</v>
      </c>
      <c r="BD19" s="32">
        <v>3.093621920143301E-2</v>
      </c>
      <c r="BE19" s="32">
        <v>6.2082955569678661E-2</v>
      </c>
      <c r="BF19" s="32">
        <v>0.40962936447213394</v>
      </c>
      <c r="BG19" s="32">
        <v>6.8302664714675343</v>
      </c>
      <c r="BH19" s="32" t="e">
        <v>#VALUE!</v>
      </c>
      <c r="BI19" s="32">
        <v>5.3605468505065765</v>
      </c>
      <c r="BJ19" s="32">
        <v>0.36883201289519829</v>
      </c>
      <c r="BK19" s="32">
        <v>20.593421444918423</v>
      </c>
      <c r="BL19" s="32">
        <v>1.964415758301584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</row>
    <row r="20" spans="1:124" x14ac:dyDescent="0.3">
      <c r="A20" s="14">
        <v>51</v>
      </c>
      <c r="B20" s="14" t="s">
        <v>266</v>
      </c>
      <c r="C20" s="14" t="s">
        <v>275</v>
      </c>
      <c r="D20" s="14"/>
      <c r="E20" s="56" t="s">
        <v>147</v>
      </c>
      <c r="F20" s="32">
        <v>1.2862517631712145E-2</v>
      </c>
      <c r="G20" s="32">
        <v>1355.600667663394</v>
      </c>
      <c r="H20" s="32">
        <v>1.211044833652557</v>
      </c>
      <c r="I20" s="32">
        <v>1.8440185200956869</v>
      </c>
      <c r="J20" s="32">
        <v>67.507367731576281</v>
      </c>
      <c r="K20" s="32">
        <v>0.34364134719372463</v>
      </c>
      <c r="L20" s="32">
        <v>14667.104005171552</v>
      </c>
      <c r="M20" s="32">
        <v>5.9308014068985289E-2</v>
      </c>
      <c r="N20" s="32">
        <v>18.691012227327906</v>
      </c>
      <c r="O20" s="32">
        <v>5.300606767967011</v>
      </c>
      <c r="P20" s="32">
        <v>2.8186585675236353</v>
      </c>
      <c r="Q20" s="32">
        <v>0.12487389078056536</v>
      </c>
      <c r="R20" s="32">
        <v>6.6281836422484517</v>
      </c>
      <c r="S20" s="32">
        <v>1.1840503392069424</v>
      </c>
      <c r="T20" s="32">
        <v>0.52847728021945783</v>
      </c>
      <c r="U20" s="32">
        <v>0.41361614821879311</v>
      </c>
      <c r="V20" s="32">
        <v>11192.444662317903</v>
      </c>
      <c r="W20" s="32">
        <v>0.63686007838128689</v>
      </c>
      <c r="X20" s="32">
        <v>1.8381269460361824</v>
      </c>
      <c r="Y20" s="32">
        <v>4.8295706004726949E-2</v>
      </c>
      <c r="Z20" s="32">
        <v>5.225013191261401E-2</v>
      </c>
      <c r="AA20" s="32">
        <v>0.2111380455529884</v>
      </c>
      <c r="AB20" s="32" t="e">
        <v>#VALUE!</v>
      </c>
      <c r="AC20" s="32">
        <v>342.70008525043789</v>
      </c>
      <c r="AD20" s="32">
        <v>7.3300765353709521</v>
      </c>
      <c r="AE20" s="32">
        <v>3.2092490368072211</v>
      </c>
      <c r="AF20" s="32">
        <v>5.3531059221200876E-2</v>
      </c>
      <c r="AG20" s="32">
        <v>2675.6992155188759</v>
      </c>
      <c r="AH20" s="32">
        <v>599.80353905765492</v>
      </c>
      <c r="AI20" s="32">
        <v>8.3964528741501065E-2</v>
      </c>
      <c r="AJ20" s="32">
        <v>474.1943830841667</v>
      </c>
      <c r="AK20" s="32" t="e">
        <v>#VALUE!</v>
      </c>
      <c r="AL20" s="32">
        <v>8.8535349427469114</v>
      </c>
      <c r="AM20" s="32">
        <v>8.1607590062622872</v>
      </c>
      <c r="AN20" s="32">
        <v>342.12808697417739</v>
      </c>
      <c r="AO20" s="32">
        <v>5.5347453492582996</v>
      </c>
      <c r="AP20" s="32">
        <v>2.211769974930955</v>
      </c>
      <c r="AQ20" s="32" t="e">
        <v>#VALUE!</v>
      </c>
      <c r="AR20" s="32">
        <v>2.8556433714993177</v>
      </c>
      <c r="AS20" s="32" t="e">
        <v>#VALUE!</v>
      </c>
      <c r="AT20" s="32">
        <v>1.9192722277418812E-2</v>
      </c>
      <c r="AU20" s="32">
        <v>3.3301259330552967E-2</v>
      </c>
      <c r="AV20" s="32" t="e">
        <v>#VALUE!</v>
      </c>
      <c r="AW20" s="32">
        <v>1.8919628636314392</v>
      </c>
      <c r="AX20" s="32" t="e">
        <v>#VALUE!</v>
      </c>
      <c r="AY20" s="32">
        <v>30.378699523226185</v>
      </c>
      <c r="AZ20" s="32">
        <v>0.23026793675700422</v>
      </c>
      <c r="BA20" s="32" t="e">
        <v>#VALUE!</v>
      </c>
      <c r="BB20" s="32">
        <v>0.87884943763627743</v>
      </c>
      <c r="BC20" s="32">
        <v>18.616879726426827</v>
      </c>
      <c r="BD20" s="32">
        <v>3.4874362400288773E-2</v>
      </c>
      <c r="BE20" s="32">
        <v>6.4169655814574428E-2</v>
      </c>
      <c r="BF20" s="32">
        <v>0.4591076809270771</v>
      </c>
      <c r="BG20" s="32">
        <v>6.9728097010789751</v>
      </c>
      <c r="BH20" s="32" t="e">
        <v>#VALUE!</v>
      </c>
      <c r="BI20" s="32">
        <v>5.8937787338144041</v>
      </c>
      <c r="BJ20" s="32">
        <v>0.42592581376501187</v>
      </c>
      <c r="BK20" s="32">
        <v>23.711613523884356</v>
      </c>
      <c r="BL20" s="32">
        <v>2.0519786549591847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</row>
    <row r="21" spans="1:124" x14ac:dyDescent="0.3">
      <c r="A21" s="14">
        <v>19</v>
      </c>
      <c r="B21" s="14" t="s">
        <v>258</v>
      </c>
      <c r="C21" s="14" t="s">
        <v>273</v>
      </c>
      <c r="D21" s="14"/>
      <c r="E21" s="56" t="s">
        <v>148</v>
      </c>
      <c r="F21" s="32">
        <v>7.4906825296345361E-3</v>
      </c>
      <c r="G21" s="32">
        <v>2050.0329947710052</v>
      </c>
      <c r="H21" s="32">
        <v>3.4675087843430106</v>
      </c>
      <c r="I21" s="32">
        <v>0.87491565528843929</v>
      </c>
      <c r="J21" s="32">
        <v>102.80603532954559</v>
      </c>
      <c r="K21" s="32">
        <v>0.40633019652616487</v>
      </c>
      <c r="L21" s="32">
        <v>13112.097554556518</v>
      </c>
      <c r="M21" s="32">
        <v>0.13865999028668338</v>
      </c>
      <c r="N21" s="32">
        <v>23.282797086315899</v>
      </c>
      <c r="O21" s="32">
        <v>8.7103704262626493</v>
      </c>
      <c r="P21" s="32">
        <v>3.555962823920181</v>
      </c>
      <c r="Q21" s="32">
        <v>0.15752474130772245</v>
      </c>
      <c r="R21" s="32">
        <v>10.527438959978669</v>
      </c>
      <c r="S21" s="32">
        <v>1.9259711796894052</v>
      </c>
      <c r="T21" s="32">
        <v>0.92099005161468639</v>
      </c>
      <c r="U21" s="32">
        <v>0.61449556915553816</v>
      </c>
      <c r="V21" s="32">
        <v>22113.477281782707</v>
      </c>
      <c r="W21" s="32">
        <v>0.97408404249147351</v>
      </c>
      <c r="X21" s="32">
        <v>2.766412341800712</v>
      </c>
      <c r="Y21" s="32">
        <v>7.125408972059849E-2</v>
      </c>
      <c r="Z21" s="32">
        <v>6.2063942420858047E-2</v>
      </c>
      <c r="AA21" s="32">
        <v>0.35301540490883165</v>
      </c>
      <c r="AB21" s="32" t="e">
        <v>#VALUE!</v>
      </c>
      <c r="AC21" s="32">
        <v>460.8773171289464</v>
      </c>
      <c r="AD21" s="32">
        <v>9.7805826308969195</v>
      </c>
      <c r="AE21" s="32">
        <v>5.1107380564429965</v>
      </c>
      <c r="AF21" s="32">
        <v>9.550127915967406E-2</v>
      </c>
      <c r="AG21" s="32">
        <v>4782.4631126236827</v>
      </c>
      <c r="AH21" s="32">
        <v>1258.580431319132</v>
      </c>
      <c r="AI21" s="32">
        <v>0.15702541547993995</v>
      </c>
      <c r="AJ21" s="32">
        <v>128.49484307261773</v>
      </c>
      <c r="AK21" s="32" t="e">
        <v>#VALUE!</v>
      </c>
      <c r="AL21" s="32">
        <v>12.187850529710278</v>
      </c>
      <c r="AM21" s="32">
        <v>11.427262174838827</v>
      </c>
      <c r="AN21" s="32">
        <v>675.67082333468329</v>
      </c>
      <c r="AO21" s="32">
        <v>8.6246289298521894</v>
      </c>
      <c r="AP21" s="32">
        <v>2.9239457426244546</v>
      </c>
      <c r="AQ21" s="32" t="e">
        <v>#VALUE!</v>
      </c>
      <c r="AR21" s="32">
        <v>3.8784079846967758</v>
      </c>
      <c r="AS21" s="32" t="e">
        <v>#VALUE!</v>
      </c>
      <c r="AT21" s="32" t="e">
        <v>#VALUE!</v>
      </c>
      <c r="AU21" s="32">
        <v>4.5353555304011917E-2</v>
      </c>
      <c r="AV21" s="32" t="e">
        <v>#VALUE!</v>
      </c>
      <c r="AW21" s="32">
        <v>2.6467010841681704</v>
      </c>
      <c r="AX21" s="32" t="e">
        <v>#VALUE!</v>
      </c>
      <c r="AY21" s="32">
        <v>41.101192813480083</v>
      </c>
      <c r="AZ21" s="32">
        <v>0.35945575741634317</v>
      </c>
      <c r="BA21" s="32" t="e">
        <v>#VALUE!</v>
      </c>
      <c r="BB21" s="32">
        <v>1.3604297134726049</v>
      </c>
      <c r="BC21" s="32">
        <v>23.502786975409276</v>
      </c>
      <c r="BD21" s="32">
        <v>6.02259856481457E-2</v>
      </c>
      <c r="BE21" s="32">
        <v>0.12200723693594108</v>
      </c>
      <c r="BF21" s="32">
        <v>0.79640650612592423</v>
      </c>
      <c r="BG21" s="32">
        <v>9.9040545270702012</v>
      </c>
      <c r="BH21" s="32" t="e">
        <v>#VALUE!</v>
      </c>
      <c r="BI21" s="32">
        <v>10.033206654281914</v>
      </c>
      <c r="BJ21" s="32">
        <v>0.72326519650036125</v>
      </c>
      <c r="BK21" s="32">
        <v>42.907313823913199</v>
      </c>
      <c r="BL21" s="32">
        <v>2.4007199980290532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</row>
    <row r="22" spans="1:124" x14ac:dyDescent="0.3">
      <c r="A22" s="13">
        <v>19</v>
      </c>
      <c r="B22" s="13" t="s">
        <v>258</v>
      </c>
      <c r="C22" s="13" t="s">
        <v>273</v>
      </c>
      <c r="D22" s="13" t="s">
        <v>282</v>
      </c>
      <c r="E22" s="16" t="s">
        <v>149</v>
      </c>
      <c r="F22" s="60">
        <v>3.6630863322078106E-3</v>
      </c>
      <c r="G22" s="60">
        <v>2021.4886153916382</v>
      </c>
      <c r="H22" s="60">
        <v>3.4848480010161684</v>
      </c>
      <c r="I22" s="60">
        <v>1.3446745338490325</v>
      </c>
      <c r="J22" s="60">
        <v>102.7887337880676</v>
      </c>
      <c r="K22" s="60">
        <v>0.37882938007130296</v>
      </c>
      <c r="L22" s="60">
        <v>13138.734477101396</v>
      </c>
      <c r="M22" s="60">
        <v>0.14776324364725341</v>
      </c>
      <c r="N22" s="60">
        <v>23.295346459666447</v>
      </c>
      <c r="O22" s="60">
        <v>8.6842658067855467</v>
      </c>
      <c r="P22" s="60">
        <v>3.5808728254470292</v>
      </c>
      <c r="Q22" s="60">
        <v>0.15848442630393783</v>
      </c>
      <c r="R22" s="60">
        <v>10.579066396768948</v>
      </c>
      <c r="S22" s="60">
        <v>1.9585535231455014</v>
      </c>
      <c r="T22" s="60">
        <v>0.93522116527139887</v>
      </c>
      <c r="U22" s="60">
        <v>0.60858021432871778</v>
      </c>
      <c r="V22" s="60">
        <v>22214.311842051306</v>
      </c>
      <c r="W22" s="60">
        <v>0.99940905282152726</v>
      </c>
      <c r="X22" s="60">
        <v>2.7992867372703603</v>
      </c>
      <c r="Y22" s="60">
        <v>7.4841311187879622E-2</v>
      </c>
      <c r="Z22" s="60">
        <v>5.6735687456688014E-2</v>
      </c>
      <c r="AA22" s="60">
        <v>0.36385316609223839</v>
      </c>
      <c r="AB22" s="60" t="e">
        <v>#VALUE!</v>
      </c>
      <c r="AC22" s="60">
        <v>463.06135579005519</v>
      </c>
      <c r="AD22" s="60">
        <v>9.7637400456942736</v>
      </c>
      <c r="AE22" s="60">
        <v>5.0333710560488445</v>
      </c>
      <c r="AF22" s="60">
        <v>0.10445322840402921</v>
      </c>
      <c r="AG22" s="60">
        <v>4689.5585287363347</v>
      </c>
      <c r="AH22" s="60">
        <v>1269.3413541772798</v>
      </c>
      <c r="AI22" s="60">
        <v>0.15388220486257059</v>
      </c>
      <c r="AJ22" s="60">
        <v>125.86794484061284</v>
      </c>
      <c r="AK22" s="60" t="e">
        <v>#VALUE!</v>
      </c>
      <c r="AL22" s="60">
        <v>12.21521482728569</v>
      </c>
      <c r="AM22" s="60">
        <v>11.547303584849097</v>
      </c>
      <c r="AN22" s="60">
        <v>671.20504699811863</v>
      </c>
      <c r="AO22" s="60">
        <v>8.5852104395555493</v>
      </c>
      <c r="AP22" s="60">
        <v>2.9666873737438406</v>
      </c>
      <c r="AQ22" s="60" t="e">
        <v>#VALUE!</v>
      </c>
      <c r="AR22" s="60">
        <v>3.8813897944700138</v>
      </c>
      <c r="AS22" s="60" t="e">
        <v>#VALUE!</v>
      </c>
      <c r="AT22" s="60" t="e">
        <v>#VALUE!</v>
      </c>
      <c r="AU22" s="60">
        <v>4.8358612313790642E-2</v>
      </c>
      <c r="AV22" s="60" t="e">
        <v>#VALUE!</v>
      </c>
      <c r="AW22" s="60">
        <v>2.6994494129723359</v>
      </c>
      <c r="AX22" s="60" t="e">
        <v>#VALUE!</v>
      </c>
      <c r="AY22" s="60">
        <v>41.012797735384041</v>
      </c>
      <c r="AZ22" s="60">
        <v>0.36071226932495487</v>
      </c>
      <c r="BA22" s="60" t="e">
        <v>#VALUE!</v>
      </c>
      <c r="BB22" s="60">
        <v>1.3700348744613366</v>
      </c>
      <c r="BC22" s="60">
        <v>23.404442732570121</v>
      </c>
      <c r="BD22" s="60">
        <v>6.3635759905982872E-2</v>
      </c>
      <c r="BE22" s="60">
        <v>0.12190403814731725</v>
      </c>
      <c r="BF22" s="60">
        <v>0.78673716858480691</v>
      </c>
      <c r="BG22" s="60">
        <v>10.000059526804673</v>
      </c>
      <c r="BH22" s="60" t="e">
        <v>#VALUE!</v>
      </c>
      <c r="BI22" s="60">
        <v>10.039885082838271</v>
      </c>
      <c r="BJ22" s="60">
        <v>0.75514363129083839</v>
      </c>
      <c r="BK22" s="60">
        <v>43.088985635201865</v>
      </c>
      <c r="BL22" s="60">
        <v>2.4222265867976218</v>
      </c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</row>
    <row r="23" spans="1:124" x14ac:dyDescent="0.3">
      <c r="A23" s="14">
        <v>20</v>
      </c>
      <c r="B23" s="14" t="s">
        <v>258</v>
      </c>
      <c r="C23" s="14" t="s">
        <v>274</v>
      </c>
      <c r="D23" s="14"/>
      <c r="E23" s="56" t="s">
        <v>150</v>
      </c>
      <c r="F23" s="32">
        <v>0.11374305967220702</v>
      </c>
      <c r="G23" s="32">
        <v>1907.3647598700377</v>
      </c>
      <c r="H23" s="32">
        <v>3.2460992901564802</v>
      </c>
      <c r="I23" s="32" t="e">
        <v>#VALUE!</v>
      </c>
      <c r="J23" s="32">
        <v>101.37528222939562</v>
      </c>
      <c r="K23" s="32">
        <v>0.40731123850803064</v>
      </c>
      <c r="L23" s="32">
        <v>11159.989229345381</v>
      </c>
      <c r="M23" s="32">
        <v>0.1454257867526641</v>
      </c>
      <c r="N23" s="32">
        <v>22.081685052014297</v>
      </c>
      <c r="O23" s="32">
        <v>8.4396144142319258</v>
      </c>
      <c r="P23" s="32">
        <v>3.4401659628508217</v>
      </c>
      <c r="Q23" s="32">
        <v>0.15184708436591002</v>
      </c>
      <c r="R23" s="32">
        <v>10.007398201162921</v>
      </c>
      <c r="S23" s="32">
        <v>1.7258382966660459</v>
      </c>
      <c r="T23" s="32">
        <v>0.84265584846207509</v>
      </c>
      <c r="U23" s="32">
        <v>0.56183909185027903</v>
      </c>
      <c r="V23" s="32">
        <v>23683.731780584312</v>
      </c>
      <c r="W23" s="32">
        <v>0.89120627778485162</v>
      </c>
      <c r="X23" s="32">
        <v>2.4940589861233557</v>
      </c>
      <c r="Y23" s="32">
        <v>6.1030669688181313E-2</v>
      </c>
      <c r="Z23" s="32">
        <v>6.9002276439603008E-2</v>
      </c>
      <c r="AA23" s="32">
        <v>0.3219259949496881</v>
      </c>
      <c r="AB23" s="32" t="e">
        <v>#VALUE!</v>
      </c>
      <c r="AC23" s="32">
        <v>420.20380023902538</v>
      </c>
      <c r="AD23" s="32">
        <v>9.208028757228492</v>
      </c>
      <c r="AE23" s="32">
        <v>3.9935920571190127</v>
      </c>
      <c r="AF23" s="32">
        <v>9.1135885781562037E-2</v>
      </c>
      <c r="AG23" s="32">
        <v>3768.92906894201</v>
      </c>
      <c r="AH23" s="32">
        <v>1218.6267552248682</v>
      </c>
      <c r="AI23" s="32">
        <v>0.25967908031426362</v>
      </c>
      <c r="AJ23" s="32">
        <v>93.876889417266568</v>
      </c>
      <c r="AK23" s="32" t="e">
        <v>#VALUE!</v>
      </c>
      <c r="AL23" s="32">
        <v>11.272206515848561</v>
      </c>
      <c r="AM23" s="32">
        <v>10.658691222425169</v>
      </c>
      <c r="AN23" s="32">
        <v>601.42554921318163</v>
      </c>
      <c r="AO23" s="32">
        <v>8.1693784610066853</v>
      </c>
      <c r="AP23" s="32">
        <v>2.7716682038225753</v>
      </c>
      <c r="AQ23" s="32" t="e">
        <v>#VALUE!</v>
      </c>
      <c r="AR23" s="32">
        <v>3.7692455691220306</v>
      </c>
      <c r="AS23" s="32" t="e">
        <v>#VALUE!</v>
      </c>
      <c r="AT23" s="32">
        <v>1.3096572727851112E-2</v>
      </c>
      <c r="AU23" s="32">
        <v>4.6449598383763904E-2</v>
      </c>
      <c r="AV23" s="32">
        <v>0.30952500803659011</v>
      </c>
      <c r="AW23" s="32">
        <v>2.4594030422697122</v>
      </c>
      <c r="AX23" s="32">
        <v>2.0283029048270229E-2</v>
      </c>
      <c r="AY23" s="32">
        <v>37.610731867354005</v>
      </c>
      <c r="AZ23" s="32">
        <v>0.32671195229440414</v>
      </c>
      <c r="BA23" s="32" t="e">
        <v>#VALUE!</v>
      </c>
      <c r="BB23" s="32">
        <v>1.3620627882594616</v>
      </c>
      <c r="BC23" s="32">
        <v>22.157238634066928</v>
      </c>
      <c r="BD23" s="32">
        <v>7.0374320408816776E-2</v>
      </c>
      <c r="BE23" s="32">
        <v>0.10751887957331951</v>
      </c>
      <c r="BF23" s="32">
        <v>0.77226218693175386</v>
      </c>
      <c r="BG23" s="32">
        <v>9.4753668232775734</v>
      </c>
      <c r="BH23" s="32" t="e">
        <v>#VALUE!</v>
      </c>
      <c r="BI23" s="32">
        <v>9.5350916447059664</v>
      </c>
      <c r="BJ23" s="32">
        <v>0.67060817214752</v>
      </c>
      <c r="BK23" s="32">
        <v>38.20037897720988</v>
      </c>
      <c r="BL23" s="32">
        <v>2.2815050791022604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</row>
    <row r="24" spans="1:124" x14ac:dyDescent="0.3">
      <c r="A24" s="14">
        <v>21</v>
      </c>
      <c r="B24" s="14" t="s">
        <v>258</v>
      </c>
      <c r="C24" s="14" t="s">
        <v>275</v>
      </c>
      <c r="D24" s="14"/>
      <c r="E24" s="56" t="s">
        <v>151</v>
      </c>
      <c r="F24" s="32">
        <v>5.1029335757854129E-2</v>
      </c>
      <c r="G24" s="32">
        <v>1223.3867222426918</v>
      </c>
      <c r="H24" s="32">
        <v>2.8732411957063309</v>
      </c>
      <c r="I24" s="32" t="e">
        <v>#VALUE!</v>
      </c>
      <c r="J24" s="32">
        <v>76.15535684747968</v>
      </c>
      <c r="K24" s="32">
        <v>0.33268077163415666</v>
      </c>
      <c r="L24" s="32">
        <v>9278.3794627330171</v>
      </c>
      <c r="M24" s="32">
        <v>0.13479376103037546</v>
      </c>
      <c r="N24" s="32">
        <v>16.430679646074537</v>
      </c>
      <c r="O24" s="32">
        <v>6.05261061158975</v>
      </c>
      <c r="P24" s="32">
        <v>2.7695308228858853</v>
      </c>
      <c r="Q24" s="32">
        <v>0.12754556895845254</v>
      </c>
      <c r="R24" s="32">
        <v>7.4292941188946573</v>
      </c>
      <c r="S24" s="32">
        <v>1.3025983517079169</v>
      </c>
      <c r="T24" s="32">
        <v>0.64587350984833558</v>
      </c>
      <c r="U24" s="32">
        <v>0.42204292294354134</v>
      </c>
      <c r="V24" s="32">
        <v>15674.294461268979</v>
      </c>
      <c r="W24" s="32">
        <v>0.59962236011655512</v>
      </c>
      <c r="X24" s="32">
        <v>1.8814915531198764</v>
      </c>
      <c r="Y24" s="32">
        <v>6.0453051087365491E-2</v>
      </c>
      <c r="Z24" s="32">
        <v>5.7519305193983739E-2</v>
      </c>
      <c r="AA24" s="32">
        <v>0.24698835053147641</v>
      </c>
      <c r="AB24" s="32" t="e">
        <v>#VALUE!</v>
      </c>
      <c r="AC24" s="32">
        <v>300.97625074633527</v>
      </c>
      <c r="AD24" s="32">
        <v>6.8526051020191598</v>
      </c>
      <c r="AE24" s="32">
        <v>2.6269116033723119</v>
      </c>
      <c r="AF24" s="32">
        <v>7.2363623002477881E-2</v>
      </c>
      <c r="AG24" s="32">
        <v>2742.7898185114873</v>
      </c>
      <c r="AH24" s="32">
        <v>811.68617808904355</v>
      </c>
      <c r="AI24" s="32">
        <v>0.12968077994424432</v>
      </c>
      <c r="AJ24" s="32">
        <v>82.858244848708296</v>
      </c>
      <c r="AK24" s="32" t="e">
        <v>#VALUE!</v>
      </c>
      <c r="AL24" s="32">
        <v>8.3532992785140969</v>
      </c>
      <c r="AM24" s="32">
        <v>8.0922555580969799</v>
      </c>
      <c r="AN24" s="32">
        <v>452.65480614093957</v>
      </c>
      <c r="AO24" s="32">
        <v>6.2240092240710583</v>
      </c>
      <c r="AP24" s="32">
        <v>2.0408742127239572</v>
      </c>
      <c r="AQ24" s="32" t="e">
        <v>#VALUE!</v>
      </c>
      <c r="AR24" s="32">
        <v>2.5822555437683947</v>
      </c>
      <c r="AS24" s="32" t="e">
        <v>#VALUE!</v>
      </c>
      <c r="AT24" s="32">
        <v>3.2101612158892479E-3</v>
      </c>
      <c r="AU24" s="32">
        <v>4.380899284164097E-2</v>
      </c>
      <c r="AV24" s="32">
        <v>0.19072612352526114</v>
      </c>
      <c r="AW24" s="32">
        <v>1.8079461022395782</v>
      </c>
      <c r="AX24" s="32">
        <v>1.360284537291781E-2</v>
      </c>
      <c r="AY24" s="32">
        <v>31.819814736113056</v>
      </c>
      <c r="AZ24" s="32">
        <v>0.23874034873571973</v>
      </c>
      <c r="BA24" s="32" t="e">
        <v>#VALUE!</v>
      </c>
      <c r="BB24" s="32">
        <v>0.89649442993387474</v>
      </c>
      <c r="BC24" s="32">
        <v>23.753611126102676</v>
      </c>
      <c r="BD24" s="32">
        <v>5.1055789272582364E-2</v>
      </c>
      <c r="BE24" s="32">
        <v>8.546741794831289E-2</v>
      </c>
      <c r="BF24" s="32">
        <v>0.6205972818069978</v>
      </c>
      <c r="BG24" s="32">
        <v>7.4892063553628558</v>
      </c>
      <c r="BH24" s="32" t="e">
        <v>#VALUE!</v>
      </c>
      <c r="BI24" s="32">
        <v>7.2135234202229315</v>
      </c>
      <c r="BJ24" s="32">
        <v>0.52975479444484064</v>
      </c>
      <c r="BK24" s="32">
        <v>26.632139545998005</v>
      </c>
      <c r="BL24" s="32">
        <v>2.1648859826335429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</row>
    <row r="25" spans="1:124" x14ac:dyDescent="0.3">
      <c r="A25" s="14">
        <v>43</v>
      </c>
      <c r="B25" s="14" t="s">
        <v>262</v>
      </c>
      <c r="C25" s="14" t="s">
        <v>273</v>
      </c>
      <c r="D25" s="14"/>
      <c r="E25" s="56" t="s">
        <v>152</v>
      </c>
      <c r="F25" s="32">
        <v>4.511120101309686E-2</v>
      </c>
      <c r="G25" s="32">
        <v>2262.2781082843385</v>
      </c>
      <c r="H25" s="32">
        <v>5.4938320922740731</v>
      </c>
      <c r="I25" s="32">
        <v>4.8122724287147145</v>
      </c>
      <c r="J25" s="32">
        <v>195.08417573460193</v>
      </c>
      <c r="K25" s="32">
        <v>0.53615294447036699</v>
      </c>
      <c r="L25" s="32">
        <v>15985.473221956925</v>
      </c>
      <c r="M25" s="32">
        <v>0.1735032519556117</v>
      </c>
      <c r="N25" s="32">
        <v>23.263155001602875</v>
      </c>
      <c r="O25" s="32">
        <v>10.35152116872729</v>
      </c>
      <c r="P25" s="32">
        <v>4.0649058424646656</v>
      </c>
      <c r="Q25" s="32">
        <v>0.15108312541325331</v>
      </c>
      <c r="R25" s="32">
        <v>10.991572975943214</v>
      </c>
      <c r="S25" s="32">
        <v>1.9823821693114658</v>
      </c>
      <c r="T25" s="32">
        <v>0.96874967237793619</v>
      </c>
      <c r="U25" s="32">
        <v>0.63748208093924286</v>
      </c>
      <c r="V25" s="32">
        <v>35051.810271937225</v>
      </c>
      <c r="W25" s="32">
        <v>1.0516874752181704</v>
      </c>
      <c r="X25" s="32">
        <v>2.8433120154765992</v>
      </c>
      <c r="Y25" s="32">
        <v>7.9453536610607764E-2</v>
      </c>
      <c r="Z25" s="32">
        <v>6.2443089932920699E-2</v>
      </c>
      <c r="AA25" s="32">
        <v>0.37531440756228596</v>
      </c>
      <c r="AB25" s="32" t="e">
        <v>#VALUE!</v>
      </c>
      <c r="AC25" s="32">
        <v>713.31014957261993</v>
      </c>
      <c r="AD25" s="32">
        <v>9.989358604745501</v>
      </c>
      <c r="AE25" s="32">
        <v>5.38723068078398</v>
      </c>
      <c r="AF25" s="32">
        <v>0.10500034660056685</v>
      </c>
      <c r="AG25" s="32">
        <v>4803.9538675623926</v>
      </c>
      <c r="AH25" s="32">
        <v>3346.8792740580466</v>
      </c>
      <c r="AI25" s="32">
        <v>0.34437656714448339</v>
      </c>
      <c r="AJ25" s="32">
        <v>191.91478282852927</v>
      </c>
      <c r="AK25" s="32" t="e">
        <v>#VALUE!</v>
      </c>
      <c r="AL25" s="32">
        <v>12.437307613386945</v>
      </c>
      <c r="AM25" s="32">
        <v>12.523603978618761</v>
      </c>
      <c r="AN25" s="32">
        <v>852.02201298821308</v>
      </c>
      <c r="AO25" s="32">
        <v>8.9257205920999763</v>
      </c>
      <c r="AP25" s="32">
        <v>3.0201232771528783</v>
      </c>
      <c r="AQ25" s="32" t="e">
        <v>#VALUE!</v>
      </c>
      <c r="AR25" s="32">
        <v>4.0654685821239891</v>
      </c>
      <c r="AS25" s="32" t="e">
        <v>#VALUE!</v>
      </c>
      <c r="AT25" s="32">
        <v>2.7509290793276855E-3</v>
      </c>
      <c r="AU25" s="32">
        <v>4.370783007089999E-2</v>
      </c>
      <c r="AV25" s="32">
        <v>0.31536611147263277</v>
      </c>
      <c r="AW25" s="32">
        <v>2.7709343234493162</v>
      </c>
      <c r="AX25" s="32" t="e">
        <v>#VALUE!</v>
      </c>
      <c r="AY25" s="32">
        <v>52.64596091347024</v>
      </c>
      <c r="AZ25" s="32">
        <v>0.36606809454118139</v>
      </c>
      <c r="BA25" s="32" t="e">
        <v>#VALUE!</v>
      </c>
      <c r="BB25" s="32">
        <v>1.1081095837940202</v>
      </c>
      <c r="BC25" s="32">
        <v>25.760262898973185</v>
      </c>
      <c r="BD25" s="32">
        <v>7.1615814119536117E-2</v>
      </c>
      <c r="BE25" s="32">
        <v>0.12341261925258261</v>
      </c>
      <c r="BF25" s="32">
        <v>0.73057519286860462</v>
      </c>
      <c r="BG25" s="32">
        <v>12.149849948014715</v>
      </c>
      <c r="BH25" s="32" t="e">
        <v>#VALUE!</v>
      </c>
      <c r="BI25" s="32">
        <v>10.85816076629904</v>
      </c>
      <c r="BJ25" s="32">
        <v>0.76993561318291937</v>
      </c>
      <c r="BK25" s="32">
        <v>45.5625928998153</v>
      </c>
      <c r="BL25" s="32">
        <v>2.7180183974908259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</row>
    <row r="26" spans="1:124" x14ac:dyDescent="0.3">
      <c r="A26" s="14">
        <v>44</v>
      </c>
      <c r="B26" s="14" t="s">
        <v>262</v>
      </c>
      <c r="C26" s="14" t="s">
        <v>274</v>
      </c>
      <c r="D26" s="14"/>
      <c r="E26" s="56" t="s">
        <v>153</v>
      </c>
      <c r="F26" s="32">
        <v>3.7533877490102431E-2</v>
      </c>
      <c r="G26" s="32">
        <v>2312.7443027837735</v>
      </c>
      <c r="H26" s="32">
        <v>4.9367676135797449</v>
      </c>
      <c r="I26" s="32">
        <v>7.0959470790366259</v>
      </c>
      <c r="J26" s="32">
        <v>227.51298418090076</v>
      </c>
      <c r="K26" s="32">
        <v>0.50934877661879752</v>
      </c>
      <c r="L26" s="32">
        <v>18589.060204689435</v>
      </c>
      <c r="M26" s="32">
        <v>0.18009161901442949</v>
      </c>
      <c r="N26" s="32">
        <v>25.188403095926702</v>
      </c>
      <c r="O26" s="32">
        <v>10.513685466267674</v>
      </c>
      <c r="P26" s="32">
        <v>3.9850834825437165</v>
      </c>
      <c r="Q26" s="32">
        <v>0.11560274414446739</v>
      </c>
      <c r="R26" s="32">
        <v>10.60351333006723</v>
      </c>
      <c r="S26" s="32">
        <v>2.1354216945838798</v>
      </c>
      <c r="T26" s="32">
        <v>1.0272600121517532</v>
      </c>
      <c r="U26" s="32">
        <v>0.69995997284211653</v>
      </c>
      <c r="V26" s="32">
        <v>31141.745706371781</v>
      </c>
      <c r="W26" s="32">
        <v>1.1365796084469273</v>
      </c>
      <c r="X26" s="32">
        <v>3.0256910705255495</v>
      </c>
      <c r="Y26" s="32">
        <v>7.7317376746544694E-2</v>
      </c>
      <c r="Z26" s="32">
        <v>3.6126941996539604E-2</v>
      </c>
      <c r="AA26" s="32">
        <v>0.40112542455029759</v>
      </c>
      <c r="AB26" s="32" t="e">
        <v>#VALUE!</v>
      </c>
      <c r="AC26" s="32">
        <v>907.75103957155989</v>
      </c>
      <c r="AD26" s="32">
        <v>10.777019228489825</v>
      </c>
      <c r="AE26" s="32">
        <v>5.4879619076543875</v>
      </c>
      <c r="AF26" s="32">
        <v>0.11372041676699955</v>
      </c>
      <c r="AG26" s="32">
        <v>4785.0589748148441</v>
      </c>
      <c r="AH26" s="32">
        <v>3978.8283460102998</v>
      </c>
      <c r="AI26" s="32">
        <v>0.27697837506280121</v>
      </c>
      <c r="AJ26" s="32">
        <v>310.16870282640042</v>
      </c>
      <c r="AK26" s="32" t="e">
        <v>#VALUE!</v>
      </c>
      <c r="AL26" s="32">
        <v>13.284641290918314</v>
      </c>
      <c r="AM26" s="32">
        <v>12.570893759379166</v>
      </c>
      <c r="AN26" s="32">
        <v>896.71923564179463</v>
      </c>
      <c r="AO26" s="32">
        <v>8.8046910913885519</v>
      </c>
      <c r="AP26" s="32">
        <v>3.2549102878492828</v>
      </c>
      <c r="AQ26" s="32" t="e">
        <v>#VALUE!</v>
      </c>
      <c r="AR26" s="32">
        <v>3.897499734774303</v>
      </c>
      <c r="AS26" s="32" t="e">
        <v>#VALUE!</v>
      </c>
      <c r="AT26" s="32">
        <v>6.6042425297149357E-3</v>
      </c>
      <c r="AU26" s="32">
        <v>3.1783504662500711E-2</v>
      </c>
      <c r="AV26" s="32">
        <v>0.49416671168882148</v>
      </c>
      <c r="AW26" s="32">
        <v>2.9952333617688849</v>
      </c>
      <c r="AX26" s="32" t="e">
        <v>#VALUE!</v>
      </c>
      <c r="AY26" s="32">
        <v>64.170560451839549</v>
      </c>
      <c r="AZ26" s="32">
        <v>0.39752974953863679</v>
      </c>
      <c r="BA26" s="32" t="e">
        <v>#VALUE!</v>
      </c>
      <c r="BB26" s="32">
        <v>0.66943467912025456</v>
      </c>
      <c r="BC26" s="32">
        <v>23.491601342245154</v>
      </c>
      <c r="BD26" s="32">
        <v>6.2130970953560502E-2</v>
      </c>
      <c r="BE26" s="32">
        <v>0.13698465653619324</v>
      </c>
      <c r="BF26" s="32">
        <v>0.72512057542415553</v>
      </c>
      <c r="BG26" s="32">
        <v>11.977965879923486</v>
      </c>
      <c r="BH26" s="32" t="e">
        <v>#VALUE!</v>
      </c>
      <c r="BI26" s="32">
        <v>11.442548470517151</v>
      </c>
      <c r="BJ26" s="32">
        <v>0.83047967239205622</v>
      </c>
      <c r="BK26" s="32">
        <v>42.233336506476597</v>
      </c>
      <c r="BL26" s="32">
        <v>1.9346126858710591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</row>
    <row r="27" spans="1:124" x14ac:dyDescent="0.3">
      <c r="A27" s="14">
        <v>45</v>
      </c>
      <c r="B27" s="14" t="s">
        <v>262</v>
      </c>
      <c r="C27" s="14" t="s">
        <v>275</v>
      </c>
      <c r="D27" s="14"/>
      <c r="E27" s="56" t="s">
        <v>154</v>
      </c>
      <c r="F27" s="32">
        <v>1.4876950478913513E-2</v>
      </c>
      <c r="G27" s="32">
        <v>2119.5070575114091</v>
      </c>
      <c r="H27" s="32">
        <v>5.7116490628570489</v>
      </c>
      <c r="I27" s="32">
        <v>4.4695486950379282</v>
      </c>
      <c r="J27" s="32">
        <v>186.79077782480235</v>
      </c>
      <c r="K27" s="32">
        <v>0.36013408589170137</v>
      </c>
      <c r="L27" s="32">
        <v>16923.607408581083</v>
      </c>
      <c r="M27" s="32">
        <v>0.14491764720791875</v>
      </c>
      <c r="N27" s="32">
        <v>22.716898282278546</v>
      </c>
      <c r="O27" s="32">
        <v>9.4659616403929299</v>
      </c>
      <c r="P27" s="32">
        <v>3.9313911908338497</v>
      </c>
      <c r="Q27" s="32">
        <v>0.14153276018933694</v>
      </c>
      <c r="R27" s="32">
        <v>10.467139209995524</v>
      </c>
      <c r="S27" s="32">
        <v>1.9495840294001527</v>
      </c>
      <c r="T27" s="32">
        <v>0.93099632753714567</v>
      </c>
      <c r="U27" s="32">
        <v>0.62633732410430265</v>
      </c>
      <c r="V27" s="32">
        <v>27463.894820651982</v>
      </c>
      <c r="W27" s="32">
        <v>1.0391548366073586</v>
      </c>
      <c r="X27" s="32">
        <v>2.7739690715321501</v>
      </c>
      <c r="Y27" s="32">
        <v>6.8140482484735143E-2</v>
      </c>
      <c r="Z27" s="32">
        <v>5.1115345638023668E-2</v>
      </c>
      <c r="AA27" s="32">
        <v>0.36387161205235774</v>
      </c>
      <c r="AB27" s="32" t="e">
        <v>#VALUE!</v>
      </c>
      <c r="AC27" s="32">
        <v>836.79503317313333</v>
      </c>
      <c r="AD27" s="32">
        <v>9.7621314637864369</v>
      </c>
      <c r="AE27" s="32">
        <v>5.6441216984229232</v>
      </c>
      <c r="AF27" s="32">
        <v>0.10491666415248507</v>
      </c>
      <c r="AG27" s="32">
        <v>5111.8765444518813</v>
      </c>
      <c r="AH27" s="32">
        <v>3453.0179440256793</v>
      </c>
      <c r="AI27" s="32">
        <v>0.28223754326082467</v>
      </c>
      <c r="AJ27" s="32">
        <v>275.87125706625852</v>
      </c>
      <c r="AK27" s="32" t="e">
        <v>#VALUE!</v>
      </c>
      <c r="AL27" s="32">
        <v>12.244697995072357</v>
      </c>
      <c r="AM27" s="32">
        <v>11.781891278494276</v>
      </c>
      <c r="AN27" s="32">
        <v>890.75372158055916</v>
      </c>
      <c r="AO27" s="32">
        <v>8.3847534292610604</v>
      </c>
      <c r="AP27" s="32">
        <v>2.9727668793413597</v>
      </c>
      <c r="AQ27" s="32" t="e">
        <v>#VALUE!</v>
      </c>
      <c r="AR27" s="32">
        <v>3.9030188778549326</v>
      </c>
      <c r="AS27" s="32" t="e">
        <v>#VALUE!</v>
      </c>
      <c r="AT27" s="32">
        <v>1.5438101036085335E-2</v>
      </c>
      <c r="AU27" s="32">
        <v>3.98635204377406E-2</v>
      </c>
      <c r="AV27" s="32">
        <v>0.35082252470195002</v>
      </c>
      <c r="AW27" s="32">
        <v>2.7116339822385238</v>
      </c>
      <c r="AX27" s="32" t="e">
        <v>#VALUE!</v>
      </c>
      <c r="AY27" s="32">
        <v>52.576490172696694</v>
      </c>
      <c r="AZ27" s="32">
        <v>0.36872840895434328</v>
      </c>
      <c r="BA27" s="32" t="e">
        <v>#VALUE!</v>
      </c>
      <c r="BB27" s="32">
        <v>0.67114499533057892</v>
      </c>
      <c r="BC27" s="32">
        <v>25.728310282266396</v>
      </c>
      <c r="BD27" s="32">
        <v>6.6804184543926504E-2</v>
      </c>
      <c r="BE27" s="32">
        <v>0.12190532971206693</v>
      </c>
      <c r="BF27" s="32">
        <v>0.72558496980893117</v>
      </c>
      <c r="BG27" s="32">
        <v>11.434532672903895</v>
      </c>
      <c r="BH27" s="32" t="e">
        <v>#VALUE!</v>
      </c>
      <c r="BI27" s="32">
        <v>10.521016982478175</v>
      </c>
      <c r="BJ27" s="32">
        <v>0.76822990605173158</v>
      </c>
      <c r="BK27" s="32">
        <v>39.67627508792156</v>
      </c>
      <c r="BL27" s="32">
        <v>2.2458734692764066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</row>
    <row r="28" spans="1:124" x14ac:dyDescent="0.3">
      <c r="A28" s="14">
        <v>22</v>
      </c>
      <c r="B28" s="14" t="s">
        <v>260</v>
      </c>
      <c r="C28" s="14" t="s">
        <v>273</v>
      </c>
      <c r="D28" s="14"/>
      <c r="E28" s="56" t="s">
        <v>155</v>
      </c>
      <c r="F28" s="32">
        <v>2.2172498686244636E-2</v>
      </c>
      <c r="G28" s="32">
        <v>2281.8458096954182</v>
      </c>
      <c r="H28" s="32">
        <v>3.73726310090911</v>
      </c>
      <c r="I28" s="32">
        <v>1.0114033588083797</v>
      </c>
      <c r="J28" s="32">
        <v>107.43237112239368</v>
      </c>
      <c r="K28" s="32">
        <v>0.46501470579131837</v>
      </c>
      <c r="L28" s="32">
        <v>14890.470125061533</v>
      </c>
      <c r="M28" s="32">
        <v>0.17310485631783695</v>
      </c>
      <c r="N28" s="32">
        <v>25.587250967317022</v>
      </c>
      <c r="O28" s="32">
        <v>8.3058255331378898</v>
      </c>
      <c r="P28" s="32">
        <v>4.1747788181392735</v>
      </c>
      <c r="Q28" s="32">
        <v>0.17520934547480466</v>
      </c>
      <c r="R28" s="32">
        <v>10.807618650893431</v>
      </c>
      <c r="S28" s="32">
        <v>2.2334553587614638</v>
      </c>
      <c r="T28" s="32">
        <v>1.1038124544146628</v>
      </c>
      <c r="U28" s="32">
        <v>0.70977714023448113</v>
      </c>
      <c r="V28" s="32">
        <v>20388.466521611641</v>
      </c>
      <c r="W28" s="32">
        <v>1.1747090963611471</v>
      </c>
      <c r="X28" s="32">
        <v>3.0879696442158102</v>
      </c>
      <c r="Y28" s="32">
        <v>7.2304871848413083E-2</v>
      </c>
      <c r="Z28" s="32">
        <v>5.5678103208658673E-2</v>
      </c>
      <c r="AA28" s="32">
        <v>0.41602734224103638</v>
      </c>
      <c r="AB28" s="32" t="e">
        <v>#VALUE!</v>
      </c>
      <c r="AC28" s="32">
        <v>506.41240256727207</v>
      </c>
      <c r="AD28" s="32">
        <v>10.843357133275568</v>
      </c>
      <c r="AE28" s="32">
        <v>5.5981751135911049</v>
      </c>
      <c r="AF28" s="32">
        <v>0.11395582411214275</v>
      </c>
      <c r="AG28" s="32">
        <v>5340.5681614844807</v>
      </c>
      <c r="AH28" s="32">
        <v>1300.6509926833946</v>
      </c>
      <c r="AI28" s="32">
        <v>0.15068186608962222</v>
      </c>
      <c r="AJ28" s="32">
        <v>131.88344809331966</v>
      </c>
      <c r="AK28" s="32" t="e">
        <v>#VALUE!</v>
      </c>
      <c r="AL28" s="32">
        <v>13.81097378351846</v>
      </c>
      <c r="AM28" s="32">
        <v>11.894412431981529</v>
      </c>
      <c r="AN28" s="32">
        <v>738.75145994811248</v>
      </c>
      <c r="AO28" s="32">
        <v>8.8693593842407736</v>
      </c>
      <c r="AP28" s="32">
        <v>3.3336891200946854</v>
      </c>
      <c r="AQ28" s="32" t="e">
        <v>#VALUE!</v>
      </c>
      <c r="AR28" s="32">
        <v>4.4459521528881307</v>
      </c>
      <c r="AS28" s="32" t="e">
        <v>#VALUE!</v>
      </c>
      <c r="AT28" s="32">
        <v>1.1743145987018432E-3</v>
      </c>
      <c r="AU28" s="32">
        <v>4.776756283735701E-2</v>
      </c>
      <c r="AV28" s="32">
        <v>0.59052877673338511</v>
      </c>
      <c r="AW28" s="32">
        <v>3.0761197257153414</v>
      </c>
      <c r="AX28" s="32" t="e">
        <v>#VALUE!</v>
      </c>
      <c r="AY28" s="32">
        <v>44.409273629073603</v>
      </c>
      <c r="AZ28" s="32">
        <v>0.41695902148790914</v>
      </c>
      <c r="BA28" s="32" t="e">
        <v>#VALUE!</v>
      </c>
      <c r="BB28" s="32">
        <v>1.3175472220452977</v>
      </c>
      <c r="BC28" s="32">
        <v>23.430727939282445</v>
      </c>
      <c r="BD28" s="32">
        <v>6.0641925306813831E-2</v>
      </c>
      <c r="BE28" s="32">
        <v>0.13979195495094812</v>
      </c>
      <c r="BF28" s="32">
        <v>0.80671102025244024</v>
      </c>
      <c r="BG28" s="32">
        <v>11.273723317646468</v>
      </c>
      <c r="BH28" s="32" t="e">
        <v>#VALUE!</v>
      </c>
      <c r="BI28" s="32">
        <v>11.524149187163292</v>
      </c>
      <c r="BJ28" s="32">
        <v>0.85887746303357793</v>
      </c>
      <c r="BK28" s="32">
        <v>42.667209957258208</v>
      </c>
      <c r="BL28" s="32">
        <v>2.3529024571716177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</row>
    <row r="29" spans="1:124" x14ac:dyDescent="0.3">
      <c r="A29" s="14">
        <v>23</v>
      </c>
      <c r="B29" s="14" t="s">
        <v>260</v>
      </c>
      <c r="C29" s="14" t="s">
        <v>274</v>
      </c>
      <c r="D29" s="14"/>
      <c r="E29" s="56" t="s">
        <v>156</v>
      </c>
      <c r="F29" s="32">
        <v>2.0494140680948989E-2</v>
      </c>
      <c r="G29" s="32">
        <v>2380.1053242434127</v>
      </c>
      <c r="H29" s="32">
        <v>3.7861435730196273</v>
      </c>
      <c r="I29" s="32">
        <v>2.090157480504033</v>
      </c>
      <c r="J29" s="32">
        <v>112.2253433380523</v>
      </c>
      <c r="K29" s="32">
        <v>0.42198324763464967</v>
      </c>
      <c r="L29" s="32">
        <v>14948.598484617203</v>
      </c>
      <c r="M29" s="32">
        <v>0.17237273431608735</v>
      </c>
      <c r="N29" s="32">
        <v>25.369048366984821</v>
      </c>
      <c r="O29" s="32">
        <v>8.9604870749445684</v>
      </c>
      <c r="P29" s="32">
        <v>4.7260582169331773</v>
      </c>
      <c r="Q29" s="32">
        <v>0.18228331747820917</v>
      </c>
      <c r="R29" s="32">
        <v>11.436134259333002</v>
      </c>
      <c r="S29" s="32">
        <v>2.1699018516604003</v>
      </c>
      <c r="T29" s="32">
        <v>1.0591751919024459</v>
      </c>
      <c r="U29" s="32">
        <v>0.68606810574284061</v>
      </c>
      <c r="V29" s="32">
        <v>26106.77876254508</v>
      </c>
      <c r="W29" s="32">
        <v>1.1620736568249461</v>
      </c>
      <c r="X29" s="32">
        <v>3.0290465251776624</v>
      </c>
      <c r="Y29" s="32">
        <v>7.5303791161542732E-2</v>
      </c>
      <c r="Z29" s="32">
        <v>5.8968730708120504E-2</v>
      </c>
      <c r="AA29" s="32">
        <v>0.40670729171754061</v>
      </c>
      <c r="AB29" s="32" t="e">
        <v>#VALUE!</v>
      </c>
      <c r="AC29" s="32">
        <v>526.9088388598957</v>
      </c>
      <c r="AD29" s="32">
        <v>10.739747198031878</v>
      </c>
      <c r="AE29" s="32">
        <v>5.9566796018257229</v>
      </c>
      <c r="AF29" s="32">
        <v>0.11123000570461701</v>
      </c>
      <c r="AG29" s="32">
        <v>5294.0412143289032</v>
      </c>
      <c r="AH29" s="32">
        <v>1522.0044572845977</v>
      </c>
      <c r="AI29" s="32">
        <v>0.20522613383905355</v>
      </c>
      <c r="AJ29" s="32">
        <v>140.34097382939228</v>
      </c>
      <c r="AK29" s="32" t="e">
        <v>#VALUE!</v>
      </c>
      <c r="AL29" s="32">
        <v>13.402285859290224</v>
      </c>
      <c r="AM29" s="32">
        <v>13.675753987348257</v>
      </c>
      <c r="AN29" s="32">
        <v>746.30086572278924</v>
      </c>
      <c r="AO29" s="32">
        <v>9.116626861036508</v>
      </c>
      <c r="AP29" s="32">
        <v>3.2428510210252388</v>
      </c>
      <c r="AQ29" s="32" t="e">
        <v>#VALUE!</v>
      </c>
      <c r="AR29" s="32">
        <v>4.5783395332974477</v>
      </c>
      <c r="AS29" s="32" t="e">
        <v>#VALUE!</v>
      </c>
      <c r="AT29" s="32">
        <v>7.111637804163972E-3</v>
      </c>
      <c r="AU29" s="32">
        <v>5.2803695082036847E-2</v>
      </c>
      <c r="AV29" s="32">
        <v>0.44611757895854059</v>
      </c>
      <c r="AW29" s="32">
        <v>2.9948764680449975</v>
      </c>
      <c r="AX29" s="32" t="e">
        <v>#VALUE!</v>
      </c>
      <c r="AY29" s="32">
        <v>44.687978091794591</v>
      </c>
      <c r="AZ29" s="32">
        <v>0.39448573928558361</v>
      </c>
      <c r="BA29" s="32" t="e">
        <v>#VALUE!</v>
      </c>
      <c r="BB29" s="32">
        <v>1.4167661474260054</v>
      </c>
      <c r="BC29" s="32">
        <v>24.276641283674859</v>
      </c>
      <c r="BD29" s="32">
        <v>7.4566033649971164E-2</v>
      </c>
      <c r="BE29" s="32">
        <v>0.13827142467953377</v>
      </c>
      <c r="BF29" s="32">
        <v>0.83255748885075731</v>
      </c>
      <c r="BG29" s="32">
        <v>11.294014400431712</v>
      </c>
      <c r="BH29" s="32" t="e">
        <v>#VALUE!</v>
      </c>
      <c r="BI29" s="32">
        <v>11.238583028964664</v>
      </c>
      <c r="BJ29" s="32">
        <v>0.84238876954802544</v>
      </c>
      <c r="BK29" s="32">
        <v>45.97229694294127</v>
      </c>
      <c r="BL29" s="32">
        <v>2.5401458522761531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</row>
    <row r="30" spans="1:124" x14ac:dyDescent="0.3">
      <c r="A30" s="14">
        <v>24</v>
      </c>
      <c r="B30" s="14" t="s">
        <v>260</v>
      </c>
      <c r="C30" s="14" t="s">
        <v>275</v>
      </c>
      <c r="D30" s="14"/>
      <c r="E30" s="56" t="s">
        <v>157</v>
      </c>
      <c r="F30" s="32">
        <v>1.8003698042255538E-2</v>
      </c>
      <c r="G30" s="32">
        <v>2198.7009977430512</v>
      </c>
      <c r="H30" s="32">
        <v>3.3877074658512996</v>
      </c>
      <c r="I30" s="32">
        <v>0.8061019910906182</v>
      </c>
      <c r="J30" s="32">
        <v>101.92209078702074</v>
      </c>
      <c r="K30" s="32">
        <v>0.30870005568913195</v>
      </c>
      <c r="L30" s="32">
        <v>14103.001662264549</v>
      </c>
      <c r="M30" s="32">
        <v>0.15593478412927986</v>
      </c>
      <c r="N30" s="32">
        <v>24.628279858615965</v>
      </c>
      <c r="O30" s="32">
        <v>8.0843855139235004</v>
      </c>
      <c r="P30" s="32">
        <v>3.9417095698687779</v>
      </c>
      <c r="Q30" s="32">
        <v>0.16309232344160893</v>
      </c>
      <c r="R30" s="32">
        <v>9.8714433996869122</v>
      </c>
      <c r="S30" s="32">
        <v>2.0880940850354626</v>
      </c>
      <c r="T30" s="32">
        <v>0.98574137378953841</v>
      </c>
      <c r="U30" s="32">
        <v>0.66916313378147618</v>
      </c>
      <c r="V30" s="32">
        <v>22130.984399887522</v>
      </c>
      <c r="W30" s="32">
        <v>1.1141656829095694</v>
      </c>
      <c r="X30" s="32">
        <v>3.0201825739824408</v>
      </c>
      <c r="Y30" s="32">
        <v>7.6570406669639435E-2</v>
      </c>
      <c r="Z30" s="32">
        <v>4.8197900124729728E-2</v>
      </c>
      <c r="AA30" s="32">
        <v>0.3855287871286282</v>
      </c>
      <c r="AB30" s="32" t="e">
        <v>#VALUE!</v>
      </c>
      <c r="AC30" s="32">
        <v>440.54051301403121</v>
      </c>
      <c r="AD30" s="32">
        <v>10.464881672891696</v>
      </c>
      <c r="AE30" s="32">
        <v>5.5470618110045606</v>
      </c>
      <c r="AF30" s="32">
        <v>0.10422828707920734</v>
      </c>
      <c r="AG30" s="32">
        <v>5312.3288955801308</v>
      </c>
      <c r="AH30" s="32">
        <v>1278.1551853271676</v>
      </c>
      <c r="AI30" s="32">
        <v>0.17271047384620988</v>
      </c>
      <c r="AJ30" s="32">
        <v>111.93368949404433</v>
      </c>
      <c r="AK30" s="32" t="e">
        <v>#VALUE!</v>
      </c>
      <c r="AL30" s="32">
        <v>13.061394413741457</v>
      </c>
      <c r="AM30" s="32">
        <v>11.260534126276713</v>
      </c>
      <c r="AN30" s="32">
        <v>725.47690273675869</v>
      </c>
      <c r="AO30" s="32">
        <v>8.4800659099237876</v>
      </c>
      <c r="AP30" s="32">
        <v>3.1940799231526875</v>
      </c>
      <c r="AQ30" s="32" t="e">
        <v>#VALUE!</v>
      </c>
      <c r="AR30" s="32">
        <v>4.3410562773194101</v>
      </c>
      <c r="AS30" s="32" t="e">
        <v>#VALUE!</v>
      </c>
      <c r="AT30" s="32">
        <v>1.061230331614506E-2</v>
      </c>
      <c r="AU30" s="32">
        <v>4.178681352507034E-2</v>
      </c>
      <c r="AV30" s="32">
        <v>0.37936788878396266</v>
      </c>
      <c r="AW30" s="32">
        <v>2.9085711422223435</v>
      </c>
      <c r="AX30" s="32" t="e">
        <v>#VALUE!</v>
      </c>
      <c r="AY30" s="32">
        <v>40.060691128429809</v>
      </c>
      <c r="AZ30" s="32">
        <v>0.396629506057739</v>
      </c>
      <c r="BA30" s="32" t="e">
        <v>#VALUE!</v>
      </c>
      <c r="BB30" s="32">
        <v>1.5016120905218782</v>
      </c>
      <c r="BC30" s="32">
        <v>23.774628537139218</v>
      </c>
      <c r="BD30" s="32">
        <v>6.595358740353971E-2</v>
      </c>
      <c r="BE30" s="32">
        <v>0.13028550762207874</v>
      </c>
      <c r="BF30" s="32">
        <v>0.78224235245609997</v>
      </c>
      <c r="BG30" s="32">
        <v>9.9546151878692939</v>
      </c>
      <c r="BH30" s="32" t="e">
        <v>#VALUE!</v>
      </c>
      <c r="BI30" s="32">
        <v>10.878089342346966</v>
      </c>
      <c r="BJ30" s="32">
        <v>0.80924627002854199</v>
      </c>
      <c r="BK30" s="32">
        <v>41.212779885128661</v>
      </c>
      <c r="BL30" s="32">
        <v>2.203496675433672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</row>
    <row r="31" spans="1:124" x14ac:dyDescent="0.3">
      <c r="A31" s="14">
        <v>40</v>
      </c>
      <c r="B31" s="14" t="s">
        <v>264</v>
      </c>
      <c r="C31" s="14" t="s">
        <v>273</v>
      </c>
      <c r="D31" s="14"/>
      <c r="E31" s="9" t="s">
        <v>158</v>
      </c>
      <c r="F31" s="32">
        <v>1.8772572208072852E-3</v>
      </c>
      <c r="G31" s="32">
        <v>1703.7590142945635</v>
      </c>
      <c r="H31" s="32">
        <v>7.6849354304172222</v>
      </c>
      <c r="I31" s="32">
        <v>11.904507138102819</v>
      </c>
      <c r="J31" s="32">
        <v>277.04484660038418</v>
      </c>
      <c r="K31" s="32">
        <v>0.40503830096999344</v>
      </c>
      <c r="L31" s="32">
        <v>14530.824931508625</v>
      </c>
      <c r="M31" s="32">
        <v>0.21974148045027461</v>
      </c>
      <c r="N31" s="32">
        <v>20.095901661681047</v>
      </c>
      <c r="O31" s="32">
        <v>9.9260307567101513</v>
      </c>
      <c r="P31" s="32">
        <v>3.4903479602327008</v>
      </c>
      <c r="Q31" s="32">
        <v>8.296217423228501E-2</v>
      </c>
      <c r="R31" s="32">
        <v>8.2245447096710365</v>
      </c>
      <c r="S31" s="32">
        <v>1.7264381373061242</v>
      </c>
      <c r="T31" s="32">
        <v>0.83642211846212555</v>
      </c>
      <c r="U31" s="32">
        <v>0.55629182987216386</v>
      </c>
      <c r="V31" s="32">
        <v>34349.332526460363</v>
      </c>
      <c r="W31" s="32">
        <v>0.81207746529767744</v>
      </c>
      <c r="X31" s="32">
        <v>2.4782542945129857</v>
      </c>
      <c r="Y31" s="32">
        <v>7.5124398943668486E-2</v>
      </c>
      <c r="Z31" s="32">
        <v>2.2502835288531618E-2</v>
      </c>
      <c r="AA31" s="32">
        <v>0.32378875885032171</v>
      </c>
      <c r="AB31" s="32" t="e">
        <v>#VALUE!</v>
      </c>
      <c r="AC31" s="32">
        <v>1472.4033507539662</v>
      </c>
      <c r="AD31" s="32">
        <v>8.6742913174383354</v>
      </c>
      <c r="AE31" s="32">
        <v>3.4799249788907329</v>
      </c>
      <c r="AF31" s="32">
        <v>9.305795903820363E-2</v>
      </c>
      <c r="AG31" s="32">
        <v>3144.5837609584614</v>
      </c>
      <c r="AH31" s="32">
        <v>5778.2256697544963</v>
      </c>
      <c r="AI31" s="32">
        <v>0.41728351499639732</v>
      </c>
      <c r="AJ31" s="32">
        <v>360.7377566352306</v>
      </c>
      <c r="AK31" s="32" t="e">
        <v>#VALUE!</v>
      </c>
      <c r="AL31" s="32">
        <v>10.496707586147425</v>
      </c>
      <c r="AM31" s="32">
        <v>12.196216132326112</v>
      </c>
      <c r="AN31" s="32">
        <v>1079.865674325182</v>
      </c>
      <c r="AO31" s="32">
        <v>6.9890747926025822</v>
      </c>
      <c r="AP31" s="32">
        <v>2.564779856846569</v>
      </c>
      <c r="AQ31" s="32" t="e">
        <v>#VALUE!</v>
      </c>
      <c r="AR31" s="32">
        <v>3.1243190056100025</v>
      </c>
      <c r="AS31" s="32" t="e">
        <v>#VALUE!</v>
      </c>
      <c r="AT31" s="32" t="e">
        <v>#VALUE!</v>
      </c>
      <c r="AU31" s="32">
        <v>4.5255279578963227E-2</v>
      </c>
      <c r="AV31" s="32">
        <v>0.31208944375282294</v>
      </c>
      <c r="AW31" s="32">
        <v>2.2954252436570566</v>
      </c>
      <c r="AX31" s="32" t="e">
        <v>#VALUE!</v>
      </c>
      <c r="AY31" s="32">
        <v>55.214745214317745</v>
      </c>
      <c r="AZ31" s="32">
        <v>0.31836650393809529</v>
      </c>
      <c r="BA31" s="32" t="e">
        <v>#VALUE!</v>
      </c>
      <c r="BB31" s="32">
        <v>0.45609706034784658</v>
      </c>
      <c r="BC31" s="32">
        <v>25.700154854197656</v>
      </c>
      <c r="BD31" s="32">
        <v>6.0364044357849096E-2</v>
      </c>
      <c r="BE31" s="32">
        <v>0.11312213486165573</v>
      </c>
      <c r="BF31" s="32">
        <v>0.79867659991766415</v>
      </c>
      <c r="BG31" s="32">
        <v>10.127207089047435</v>
      </c>
      <c r="BH31" s="32" t="e">
        <v>#VALUE!</v>
      </c>
      <c r="BI31" s="32">
        <v>9.2274440264022246</v>
      </c>
      <c r="BJ31" s="32">
        <v>0.69367228313890661</v>
      </c>
      <c r="BK31" s="32">
        <v>38.091867669801871</v>
      </c>
      <c r="BL31" s="32">
        <v>1.6123433181218088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</row>
    <row r="32" spans="1:124" x14ac:dyDescent="0.3">
      <c r="A32" s="14">
        <v>41</v>
      </c>
      <c r="B32" s="14" t="s">
        <v>264</v>
      </c>
      <c r="C32" s="14" t="s">
        <v>274</v>
      </c>
      <c r="D32" s="14"/>
      <c r="E32" s="9" t="s">
        <v>159</v>
      </c>
      <c r="F32" s="32">
        <v>5.0669275717864538E-3</v>
      </c>
      <c r="G32" s="32">
        <v>1372.2678475989678</v>
      </c>
      <c r="H32" s="32">
        <v>6.4387366039124192</v>
      </c>
      <c r="I32" s="32">
        <v>2.377732100653414</v>
      </c>
      <c r="J32" s="32">
        <v>213.59077224645776</v>
      </c>
      <c r="K32" s="32">
        <v>0.33680175865189033</v>
      </c>
      <c r="L32" s="32">
        <v>12554.703714323026</v>
      </c>
      <c r="M32" s="32">
        <v>0.17304566482194395</v>
      </c>
      <c r="N32" s="32">
        <v>15.748883188155611</v>
      </c>
      <c r="O32" s="32">
        <v>7.0125025118297186</v>
      </c>
      <c r="P32" s="32">
        <v>2.828996046833935</v>
      </c>
      <c r="Q32" s="32">
        <v>0.11679270314657123</v>
      </c>
      <c r="R32" s="32">
        <v>6.6827221267876871</v>
      </c>
      <c r="S32" s="32">
        <v>1.3002724757693931</v>
      </c>
      <c r="T32" s="32">
        <v>0.65108340826257094</v>
      </c>
      <c r="U32" s="32">
        <v>0.3911818226834371</v>
      </c>
      <c r="V32" s="32">
        <v>24671.806483613513</v>
      </c>
      <c r="W32" s="32">
        <v>0.71857128790475255</v>
      </c>
      <c r="X32" s="32">
        <v>1.8656551640840093</v>
      </c>
      <c r="Y32" s="32">
        <v>5.2053450225277111E-2</v>
      </c>
      <c r="Z32" s="32">
        <v>3.0366020674340244E-2</v>
      </c>
      <c r="AA32" s="32">
        <v>0.24131382618660843</v>
      </c>
      <c r="AB32" s="32" t="e">
        <v>#VALUE!</v>
      </c>
      <c r="AC32" s="32">
        <v>645.22154034323103</v>
      </c>
      <c r="AD32" s="32">
        <v>6.8714581437757856</v>
      </c>
      <c r="AE32" s="32">
        <v>2.5280498680313088</v>
      </c>
      <c r="AF32" s="32">
        <v>7.4365640592730112E-2</v>
      </c>
      <c r="AG32" s="32">
        <v>2527.157118290314</v>
      </c>
      <c r="AH32" s="32">
        <v>3506.3142656102068</v>
      </c>
      <c r="AI32" s="32">
        <v>0.31407101290254269</v>
      </c>
      <c r="AJ32" s="32">
        <v>197.01094708197923</v>
      </c>
      <c r="AK32" s="32" t="e">
        <v>#VALUE!</v>
      </c>
      <c r="AL32" s="32">
        <v>8.1149005006078898</v>
      </c>
      <c r="AM32" s="32">
        <v>8.8322203899774543</v>
      </c>
      <c r="AN32" s="32">
        <v>671.26305692319784</v>
      </c>
      <c r="AO32" s="32">
        <v>5.2231638518758574</v>
      </c>
      <c r="AP32" s="32">
        <v>1.9794767060233873</v>
      </c>
      <c r="AQ32" s="32" t="e">
        <v>#VALUE!</v>
      </c>
      <c r="AR32" s="32">
        <v>2.9304756740874507</v>
      </c>
      <c r="AS32" s="32" t="e">
        <v>#VALUE!</v>
      </c>
      <c r="AT32" s="32">
        <v>1.4883192306006911E-2</v>
      </c>
      <c r="AU32" s="32">
        <v>4.6238757852672924E-2</v>
      </c>
      <c r="AV32" s="32">
        <v>0.51919349954697536</v>
      </c>
      <c r="AW32" s="32">
        <v>1.7625471031527238</v>
      </c>
      <c r="AX32" s="32" t="e">
        <v>#VALUE!</v>
      </c>
      <c r="AY32" s="32">
        <v>48.260058978438821</v>
      </c>
      <c r="AZ32" s="32">
        <v>0.23685829633253275</v>
      </c>
      <c r="BA32" s="32" t="e">
        <v>#VALUE!</v>
      </c>
      <c r="BB32" s="32">
        <v>0.35993968200072574</v>
      </c>
      <c r="BC32" s="32">
        <v>24.31275981368108</v>
      </c>
      <c r="BD32" s="32">
        <v>5.8624286729058235E-2</v>
      </c>
      <c r="BE32" s="32">
        <v>8.6705777394153874E-2</v>
      </c>
      <c r="BF32" s="32">
        <v>0.44020564113000377</v>
      </c>
      <c r="BG32" s="32">
        <v>8.3687359670997967</v>
      </c>
      <c r="BH32" s="32" t="e">
        <v>#VALUE!</v>
      </c>
      <c r="BI32" s="32">
        <v>6.9435240238589033</v>
      </c>
      <c r="BJ32" s="32">
        <v>0.55722889529623831</v>
      </c>
      <c r="BK32" s="32">
        <v>27.803566811444064</v>
      </c>
      <c r="BL32" s="32">
        <v>1.6197396327911675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</row>
    <row r="33" spans="1:124" x14ac:dyDescent="0.3">
      <c r="A33" s="13">
        <v>41</v>
      </c>
      <c r="B33" s="13" t="s">
        <v>264</v>
      </c>
      <c r="C33" s="13" t="s">
        <v>274</v>
      </c>
      <c r="D33" s="13" t="s">
        <v>282</v>
      </c>
      <c r="E33" s="16" t="s">
        <v>160</v>
      </c>
      <c r="F33" s="60">
        <v>8.4614971167489336E-3</v>
      </c>
      <c r="G33" s="60">
        <v>1366.3791440750535</v>
      </c>
      <c r="H33" s="60">
        <v>6.5609669701217035</v>
      </c>
      <c r="I33" s="60">
        <v>2.374964566531498</v>
      </c>
      <c r="J33" s="60">
        <v>214.02745012630118</v>
      </c>
      <c r="K33" s="60">
        <v>0.35936494934764202</v>
      </c>
      <c r="L33" s="60">
        <v>12650.298950423359</v>
      </c>
      <c r="M33" s="60">
        <v>0.17660753817898692</v>
      </c>
      <c r="N33" s="60">
        <v>15.773952712041863</v>
      </c>
      <c r="O33" s="60">
        <v>7.0091678972147928</v>
      </c>
      <c r="P33" s="60">
        <v>2.8320758072971466</v>
      </c>
      <c r="Q33" s="60">
        <v>0.11672462418341693</v>
      </c>
      <c r="R33" s="60">
        <v>6.6755655201149642</v>
      </c>
      <c r="S33" s="60">
        <v>1.3476611512042256</v>
      </c>
      <c r="T33" s="60">
        <v>0.65756136775269802</v>
      </c>
      <c r="U33" s="60">
        <v>0.39711175126497572</v>
      </c>
      <c r="V33" s="60">
        <v>24742.576802911753</v>
      </c>
      <c r="W33" s="60">
        <v>0.73681431032313927</v>
      </c>
      <c r="X33" s="60">
        <v>1.8767918567536479</v>
      </c>
      <c r="Y33" s="60">
        <v>6.3259225753375267E-2</v>
      </c>
      <c r="Z33" s="60">
        <v>2.4934003818122111E-2</v>
      </c>
      <c r="AA33" s="60">
        <v>0.24749956158596217</v>
      </c>
      <c r="AB33" s="60" t="e">
        <v>#VALUE!</v>
      </c>
      <c r="AC33" s="60">
        <v>647.93405018509202</v>
      </c>
      <c r="AD33" s="60">
        <v>6.8874656022994243</v>
      </c>
      <c r="AE33" s="60">
        <v>2.6869254761628967</v>
      </c>
      <c r="AF33" s="60">
        <v>7.4959863620110354E-2</v>
      </c>
      <c r="AG33" s="60">
        <v>2492.558137656461</v>
      </c>
      <c r="AH33" s="60">
        <v>3490.0993759468656</v>
      </c>
      <c r="AI33" s="60">
        <v>0.30152756426967231</v>
      </c>
      <c r="AJ33" s="60">
        <v>193.2209540968571</v>
      </c>
      <c r="AK33" s="60" t="e">
        <v>#VALUE!</v>
      </c>
      <c r="AL33" s="60">
        <v>8.1086240729514962</v>
      </c>
      <c r="AM33" s="60">
        <v>8.7660849542688801</v>
      </c>
      <c r="AN33" s="60">
        <v>672.29229364322873</v>
      </c>
      <c r="AO33" s="60">
        <v>5.239607876542439</v>
      </c>
      <c r="AP33" s="60">
        <v>2.0098822352738019</v>
      </c>
      <c r="AQ33" s="60" t="e">
        <v>#VALUE!</v>
      </c>
      <c r="AR33" s="60">
        <v>3.0018814084543397</v>
      </c>
      <c r="AS33" s="60" t="e">
        <v>#VALUE!</v>
      </c>
      <c r="AT33" s="60">
        <v>1.1698476847405296E-2</v>
      </c>
      <c r="AU33" s="60">
        <v>4.6629559723755466E-2</v>
      </c>
      <c r="AV33" s="60">
        <v>0.51753313981606275</v>
      </c>
      <c r="AW33" s="60">
        <v>1.786522482728504</v>
      </c>
      <c r="AX33" s="60" t="e">
        <v>#VALUE!</v>
      </c>
      <c r="AY33" s="60">
        <v>48.448833296127276</v>
      </c>
      <c r="AZ33" s="60">
        <v>0.23714200034454025</v>
      </c>
      <c r="BA33" s="60" t="e">
        <v>#VALUE!</v>
      </c>
      <c r="BB33" s="60">
        <v>0.35110958747796378</v>
      </c>
      <c r="BC33" s="60">
        <v>24.146213979626431</v>
      </c>
      <c r="BD33" s="60">
        <v>6.3646350613525041E-2</v>
      </c>
      <c r="BE33" s="60">
        <v>8.9340872305573804E-2</v>
      </c>
      <c r="BF33" s="60">
        <v>0.4371966956209008</v>
      </c>
      <c r="BG33" s="60">
        <v>8.3683882081175032</v>
      </c>
      <c r="BH33" s="60" t="e">
        <v>#VALUE!</v>
      </c>
      <c r="BI33" s="60">
        <v>6.9910050380265023</v>
      </c>
      <c r="BJ33" s="60">
        <v>0.55064513463013709</v>
      </c>
      <c r="BK33" s="60">
        <v>27.864970428762597</v>
      </c>
      <c r="BL33" s="60">
        <v>1.6059066794119088</v>
      </c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</row>
    <row r="34" spans="1:124" x14ac:dyDescent="0.3">
      <c r="A34" s="14">
        <v>42</v>
      </c>
      <c r="B34" s="14" t="s">
        <v>264</v>
      </c>
      <c r="C34" s="14" t="s">
        <v>275</v>
      </c>
      <c r="D34" s="14"/>
      <c r="E34" s="56" t="s">
        <v>161</v>
      </c>
      <c r="F34" s="32">
        <v>0.10063552316041154</v>
      </c>
      <c r="G34" s="32">
        <v>2152.4519988084662</v>
      </c>
      <c r="H34" s="32">
        <v>9.212162055239693</v>
      </c>
      <c r="I34" s="32">
        <v>9.9708601204970169</v>
      </c>
      <c r="J34" s="32">
        <v>306.56568412903459</v>
      </c>
      <c r="K34" s="32">
        <v>0.54893205562429437</v>
      </c>
      <c r="L34" s="32">
        <v>19069.162485584471</v>
      </c>
      <c r="M34" s="32">
        <v>0.28018111039394794</v>
      </c>
      <c r="N34" s="32">
        <v>22.173571351430507</v>
      </c>
      <c r="O34" s="32">
        <v>12.013580825274071</v>
      </c>
      <c r="P34" s="32">
        <v>4.7335694118262674</v>
      </c>
      <c r="Q34" s="32">
        <v>0.11982159131630048</v>
      </c>
      <c r="R34" s="32">
        <v>10.813494053400944</v>
      </c>
      <c r="S34" s="32">
        <v>1.8295780194689222</v>
      </c>
      <c r="T34" s="32">
        <v>0.91638347372503104</v>
      </c>
      <c r="U34" s="32">
        <v>0.57587722958540821</v>
      </c>
      <c r="V34" s="32">
        <v>41891.043833257296</v>
      </c>
      <c r="W34" s="32">
        <v>0.93544191557532175</v>
      </c>
      <c r="X34" s="32">
        <v>2.5953457751384903</v>
      </c>
      <c r="Y34" s="32">
        <v>8.779833574279948E-2</v>
      </c>
      <c r="Z34" s="32">
        <v>6.4387484615656396E-2</v>
      </c>
      <c r="AA34" s="32">
        <v>0.35601135538727879</v>
      </c>
      <c r="AB34" s="32" t="e">
        <v>#VALUE!</v>
      </c>
      <c r="AC34" s="32">
        <v>803.88389563344128</v>
      </c>
      <c r="AD34" s="32">
        <v>9.6728956127756369</v>
      </c>
      <c r="AE34" s="32">
        <v>3.4313871205083628</v>
      </c>
      <c r="AF34" s="32">
        <v>0.10280091737619208</v>
      </c>
      <c r="AG34" s="32">
        <v>3484.0067161074003</v>
      </c>
      <c r="AH34" s="32">
        <v>5825.1804623496591</v>
      </c>
      <c r="AI34" s="32">
        <v>0.54573386436858362</v>
      </c>
      <c r="AJ34" s="32">
        <v>289.65368271307347</v>
      </c>
      <c r="AK34" s="32" t="e">
        <v>#VALUE!</v>
      </c>
      <c r="AL34" s="32">
        <v>11.490548917073115</v>
      </c>
      <c r="AM34" s="32">
        <v>14.802605492144894</v>
      </c>
      <c r="AN34" s="32">
        <v>1104.0495710015705</v>
      </c>
      <c r="AO34" s="32">
        <v>9.2169816191161029</v>
      </c>
      <c r="AP34" s="32">
        <v>2.8160196768912882</v>
      </c>
      <c r="AQ34" s="32" t="e">
        <v>#VALUE!</v>
      </c>
      <c r="AR34" s="32">
        <v>3.5371600421552412</v>
      </c>
      <c r="AS34" s="32" t="e">
        <v>#VALUE!</v>
      </c>
      <c r="AT34" s="32">
        <v>1.081157452749059E-2</v>
      </c>
      <c r="AU34" s="32">
        <v>5.1748910820324123E-2</v>
      </c>
      <c r="AV34" s="32">
        <v>0.44359388589024051</v>
      </c>
      <c r="AW34" s="32">
        <v>2.5239287875925216</v>
      </c>
      <c r="AX34" s="32">
        <v>4.2559414474930869E-2</v>
      </c>
      <c r="AY34" s="32">
        <v>69.00762109507491</v>
      </c>
      <c r="AZ34" s="32">
        <v>0.34080902576501892</v>
      </c>
      <c r="BA34" s="32" t="e">
        <v>#VALUE!</v>
      </c>
      <c r="BB34" s="32">
        <v>0.74687687505161826</v>
      </c>
      <c r="BC34" s="32">
        <v>35.743701653104125</v>
      </c>
      <c r="BD34" s="32">
        <v>0.10140187014269307</v>
      </c>
      <c r="BE34" s="32">
        <v>0.1223913854014218</v>
      </c>
      <c r="BF34" s="32">
        <v>0.81366507270327348</v>
      </c>
      <c r="BG34" s="32">
        <v>14.039543684375502</v>
      </c>
      <c r="BH34" s="32" t="e">
        <v>#VALUE!</v>
      </c>
      <c r="BI34" s="32">
        <v>10.800816256575375</v>
      </c>
      <c r="BJ34" s="32">
        <v>0.74673918286026164</v>
      </c>
      <c r="BK34" s="32">
        <v>46.163419171351478</v>
      </c>
      <c r="BL34" s="32">
        <v>2.4686143256868309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</row>
    <row r="35" spans="1:124" x14ac:dyDescent="0.3">
      <c r="A35" s="14">
        <v>37</v>
      </c>
      <c r="B35" s="14" t="s">
        <v>272</v>
      </c>
      <c r="C35" s="14" t="s">
        <v>273</v>
      </c>
      <c r="D35" s="14"/>
      <c r="E35" s="56" t="s">
        <v>162</v>
      </c>
      <c r="F35" s="32">
        <v>5.2756448417025342E-2</v>
      </c>
      <c r="G35" s="32">
        <v>1651.8695888274542</v>
      </c>
      <c r="H35" s="32">
        <v>3.4939859741166819</v>
      </c>
      <c r="I35" s="32">
        <v>5.7241383583370782</v>
      </c>
      <c r="J35" s="32">
        <v>302.56918740319662</v>
      </c>
      <c r="K35" s="32">
        <v>0.20695925921273084</v>
      </c>
      <c r="L35" s="32">
        <v>16863.290329779895</v>
      </c>
      <c r="M35" s="32">
        <v>9.8766592705655035E-2</v>
      </c>
      <c r="N35" s="32">
        <v>15.330283265049529</v>
      </c>
      <c r="O35" s="32">
        <v>6.1090775892445679</v>
      </c>
      <c r="P35" s="32">
        <v>3.1977267591186354</v>
      </c>
      <c r="Q35" s="32">
        <v>4.5204711687471907E-2</v>
      </c>
      <c r="R35" s="32">
        <v>5.0093905407250876</v>
      </c>
      <c r="S35" s="32">
        <v>0.97532849990101356</v>
      </c>
      <c r="T35" s="32">
        <v>0.48103865348809055</v>
      </c>
      <c r="U35" s="32">
        <v>0.33449954727626208</v>
      </c>
      <c r="V35" s="32">
        <v>28639.905145011056</v>
      </c>
      <c r="W35" s="32">
        <v>0.65873510868588436</v>
      </c>
      <c r="X35" s="32">
        <v>1.4593088305863251</v>
      </c>
      <c r="Y35" s="32">
        <v>4.8923586856350336E-2</v>
      </c>
      <c r="Z35" s="32">
        <v>3.2691641090382972E-2</v>
      </c>
      <c r="AA35" s="32">
        <v>0.18125368760384741</v>
      </c>
      <c r="AB35" s="32" t="e">
        <v>#VALUE!</v>
      </c>
      <c r="AC35" s="32">
        <v>1103.1819154769953</v>
      </c>
      <c r="AD35" s="32">
        <v>6.4541107636206725</v>
      </c>
      <c r="AE35" s="32">
        <v>2.3097839618218652</v>
      </c>
      <c r="AF35" s="32">
        <v>5.0619058993720795E-2</v>
      </c>
      <c r="AG35" s="32">
        <v>2780.8623916864917</v>
      </c>
      <c r="AH35" s="32">
        <v>6920.3628979193609</v>
      </c>
      <c r="AI35" s="32">
        <v>0.38291610420376981</v>
      </c>
      <c r="AJ35" s="32">
        <v>462.52653407716571</v>
      </c>
      <c r="AK35" s="32" t="e">
        <v>#VALUE!</v>
      </c>
      <c r="AL35" s="32">
        <v>7.1936502307913575</v>
      </c>
      <c r="AM35" s="32">
        <v>6.2669719019781667</v>
      </c>
      <c r="AN35" s="32">
        <v>1063.6420987311694</v>
      </c>
      <c r="AO35" s="32">
        <v>4.1879221335427994</v>
      </c>
      <c r="AP35" s="32">
        <v>1.8186034057667047</v>
      </c>
      <c r="AQ35" s="32" t="e">
        <v>#VALUE!</v>
      </c>
      <c r="AR35" s="32">
        <v>1.9216519676520656</v>
      </c>
      <c r="AS35" s="32" t="e">
        <v>#VALUE!</v>
      </c>
      <c r="AT35" s="32">
        <v>2.3298478138246908E-2</v>
      </c>
      <c r="AU35" s="32">
        <v>1.7495681634038293E-2</v>
      </c>
      <c r="AV35" s="32">
        <v>0.17273676634320698</v>
      </c>
      <c r="AW35" s="32">
        <v>1.4788553031768303</v>
      </c>
      <c r="AX35" s="32" t="e">
        <v>#VALUE!</v>
      </c>
      <c r="AY35" s="32">
        <v>55.364911322074498</v>
      </c>
      <c r="AZ35" s="32">
        <v>0.18832890109943645</v>
      </c>
      <c r="BA35" s="32" t="e">
        <v>#VALUE!</v>
      </c>
      <c r="BB35" s="32">
        <v>0.49116079935606455</v>
      </c>
      <c r="BC35" s="32">
        <v>28.66603723784263</v>
      </c>
      <c r="BD35" s="32">
        <v>3.2318354317642004E-2</v>
      </c>
      <c r="BE35" s="32">
        <v>6.4219862077860623E-2</v>
      </c>
      <c r="BF35" s="32">
        <v>0.38269876388483426</v>
      </c>
      <c r="BG35" s="32">
        <v>7.7937970917450983</v>
      </c>
      <c r="BH35" s="32" t="e">
        <v>#VALUE!</v>
      </c>
      <c r="BI35" s="32">
        <v>5.4401828124824538</v>
      </c>
      <c r="BJ35" s="32">
        <v>0.38139844984803511</v>
      </c>
      <c r="BK35" s="32">
        <v>34.027663918737666</v>
      </c>
      <c r="BL35" s="32">
        <v>1.6703784389221956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</row>
    <row r="36" spans="1:124" x14ac:dyDescent="0.3">
      <c r="A36" s="14">
        <v>38</v>
      </c>
      <c r="B36" s="14" t="s">
        <v>272</v>
      </c>
      <c r="C36" s="14" t="s">
        <v>274</v>
      </c>
      <c r="D36" s="14"/>
      <c r="E36" s="56" t="s">
        <v>163</v>
      </c>
      <c r="F36" s="32">
        <v>3.6813069001590135E-2</v>
      </c>
      <c r="G36" s="32">
        <v>1780.7795862457529</v>
      </c>
      <c r="H36" s="32">
        <v>3.9927484798481871</v>
      </c>
      <c r="I36" s="32">
        <v>6.1692857881850145</v>
      </c>
      <c r="J36" s="32">
        <v>360.2351037599168</v>
      </c>
      <c r="K36" s="32">
        <v>0.22533866094564972</v>
      </c>
      <c r="L36" s="32">
        <v>19572.723457833115</v>
      </c>
      <c r="M36" s="32">
        <v>0.12711403240621283</v>
      </c>
      <c r="N36" s="32">
        <v>16.80312048451022</v>
      </c>
      <c r="O36" s="32">
        <v>7.519979446867568</v>
      </c>
      <c r="P36" s="32">
        <v>3.5401353255727379</v>
      </c>
      <c r="Q36" s="32">
        <v>4.1814019780081452E-2</v>
      </c>
      <c r="R36" s="32">
        <v>5.3533655514803238</v>
      </c>
      <c r="S36" s="32">
        <v>1.1829956829449315</v>
      </c>
      <c r="T36" s="32">
        <v>0.57232399003718115</v>
      </c>
      <c r="U36" s="32">
        <v>0.39001699973931458</v>
      </c>
      <c r="V36" s="32">
        <v>33227.107158553874</v>
      </c>
      <c r="W36" s="32">
        <v>0.72419265037615621</v>
      </c>
      <c r="X36" s="32">
        <v>1.7201829316117432</v>
      </c>
      <c r="Y36" s="32">
        <v>5.6209452585069077E-2</v>
      </c>
      <c r="Z36" s="32">
        <v>4.4665617236644611E-2</v>
      </c>
      <c r="AA36" s="32">
        <v>0.21607829538204346</v>
      </c>
      <c r="AB36" s="32" t="e">
        <v>#VALUE!</v>
      </c>
      <c r="AC36" s="32">
        <v>1265.605074936456</v>
      </c>
      <c r="AD36" s="32">
        <v>7.0808086821946379</v>
      </c>
      <c r="AE36" s="32">
        <v>2.5220280579943348</v>
      </c>
      <c r="AF36" s="32">
        <v>6.3086615524565223E-2</v>
      </c>
      <c r="AG36" s="32">
        <v>3006.3737732672462</v>
      </c>
      <c r="AH36" s="32">
        <v>8216.8545898606844</v>
      </c>
      <c r="AI36" s="32">
        <v>0.4224210473141215</v>
      </c>
      <c r="AJ36" s="32">
        <v>552.6015563671607</v>
      </c>
      <c r="AK36" s="32" t="e">
        <v>#VALUE!</v>
      </c>
      <c r="AL36" s="32">
        <v>7.9239128268680892</v>
      </c>
      <c r="AM36" s="32">
        <v>6.8994688778699844</v>
      </c>
      <c r="AN36" s="32">
        <v>1159.272570391053</v>
      </c>
      <c r="AO36" s="32">
        <v>4.7655189595995946</v>
      </c>
      <c r="AP36" s="32">
        <v>1.9991546974393268</v>
      </c>
      <c r="AQ36" s="32" t="e">
        <v>#VALUE!</v>
      </c>
      <c r="AR36" s="32">
        <v>1.9349751906567059</v>
      </c>
      <c r="AS36" s="32" t="e">
        <v>#VALUE!</v>
      </c>
      <c r="AT36" s="32">
        <v>8.4638061582558658E-3</v>
      </c>
      <c r="AU36" s="32">
        <v>2.1695843428114817E-2</v>
      </c>
      <c r="AV36" s="32">
        <v>0.31036227896385743</v>
      </c>
      <c r="AW36" s="32">
        <v>1.7225342337792213</v>
      </c>
      <c r="AX36" s="32" t="e">
        <v>#VALUE!</v>
      </c>
      <c r="AY36" s="32">
        <v>65.318874103511888</v>
      </c>
      <c r="AZ36" s="32">
        <v>0.21761374041992579</v>
      </c>
      <c r="BA36" s="32" t="e">
        <v>#VALUE!</v>
      </c>
      <c r="BB36" s="32">
        <v>0.60324232447168102</v>
      </c>
      <c r="BC36" s="32">
        <v>29.316942895470838</v>
      </c>
      <c r="BD36" s="32">
        <v>3.1948458781191236E-2</v>
      </c>
      <c r="BE36" s="32">
        <v>7.5659459007620694E-2</v>
      </c>
      <c r="BF36" s="32">
        <v>0.44616383640255691</v>
      </c>
      <c r="BG36" s="32">
        <v>8.2655131485269884</v>
      </c>
      <c r="BH36" s="32" t="e">
        <v>#VALUE!</v>
      </c>
      <c r="BI36" s="32">
        <v>6.4452932137587107</v>
      </c>
      <c r="BJ36" s="32">
        <v>0.45569265707166839</v>
      </c>
      <c r="BK36" s="32">
        <v>38.216178368859637</v>
      </c>
      <c r="BL36" s="32">
        <v>2.0415563038995499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</row>
    <row r="37" spans="1:124" x14ac:dyDescent="0.3">
      <c r="A37" s="14">
        <v>39</v>
      </c>
      <c r="B37" s="14" t="s">
        <v>272</v>
      </c>
      <c r="C37" s="14" t="s">
        <v>275</v>
      </c>
      <c r="D37" s="14"/>
      <c r="E37" s="56" t="s">
        <v>164</v>
      </c>
      <c r="F37" s="32">
        <v>2.6056627574087249E-2</v>
      </c>
      <c r="G37" s="32">
        <v>2257.5027414319588</v>
      </c>
      <c r="H37" s="32">
        <v>4.4595076038356423</v>
      </c>
      <c r="I37" s="32">
        <v>7.1624715830470187</v>
      </c>
      <c r="J37" s="32">
        <v>429.80333127267562</v>
      </c>
      <c r="K37" s="32">
        <v>0.35253185295831502</v>
      </c>
      <c r="L37" s="32">
        <v>20838.245870421753</v>
      </c>
      <c r="M37" s="32">
        <v>0.13739754371403667</v>
      </c>
      <c r="N37" s="32">
        <v>19.655616376620035</v>
      </c>
      <c r="O37" s="32">
        <v>9.3742206526599769</v>
      </c>
      <c r="P37" s="32">
        <v>4.2059551418105308</v>
      </c>
      <c r="Q37" s="32">
        <v>5.5840637815050047E-2</v>
      </c>
      <c r="R37" s="32">
        <v>5.9990370759548428</v>
      </c>
      <c r="S37" s="32">
        <v>1.3326850744687371</v>
      </c>
      <c r="T37" s="32">
        <v>0.64258888993532348</v>
      </c>
      <c r="U37" s="32">
        <v>0.46005022517287875</v>
      </c>
      <c r="V37" s="32">
        <v>39667.51146893829</v>
      </c>
      <c r="W37" s="32">
        <v>0.8591246143736494</v>
      </c>
      <c r="X37" s="32">
        <v>2.0302322344191386</v>
      </c>
      <c r="Y37" s="32">
        <v>5.88800364973412E-2</v>
      </c>
      <c r="Z37" s="32">
        <v>5.1842538593894087E-2</v>
      </c>
      <c r="AA37" s="32">
        <v>0.25414101418341006</v>
      </c>
      <c r="AB37" s="32" t="e">
        <v>#VALUE!</v>
      </c>
      <c r="AC37" s="32">
        <v>740.15653972831512</v>
      </c>
      <c r="AD37" s="32">
        <v>8.191351892406507</v>
      </c>
      <c r="AE37" s="32">
        <v>2.998388680078937</v>
      </c>
      <c r="AF37" s="32">
        <v>7.210315567046123E-2</v>
      </c>
      <c r="AG37" s="32">
        <v>3430.9086218347247</v>
      </c>
      <c r="AH37" s="32">
        <v>9458.7685132342722</v>
      </c>
      <c r="AI37" s="32">
        <v>0.49202386850627988</v>
      </c>
      <c r="AJ37" s="32">
        <v>347.18551188878126</v>
      </c>
      <c r="AK37" s="32" t="e">
        <v>#VALUE!</v>
      </c>
      <c r="AL37" s="32">
        <v>9.2954464929834479</v>
      </c>
      <c r="AM37" s="32">
        <v>8.0453593603385141</v>
      </c>
      <c r="AN37" s="32">
        <v>1246.1973322133447</v>
      </c>
      <c r="AO37" s="32">
        <v>6.0012782165489034</v>
      </c>
      <c r="AP37" s="32">
        <v>2.321033323803563</v>
      </c>
      <c r="AQ37" s="32" t="e">
        <v>#VALUE!</v>
      </c>
      <c r="AR37" s="32">
        <v>2.3816658725302657</v>
      </c>
      <c r="AS37" s="32" t="e">
        <v>#VALUE!</v>
      </c>
      <c r="AT37" s="32">
        <v>1.339987901529013E-2</v>
      </c>
      <c r="AU37" s="32">
        <v>2.1064688560001144E-2</v>
      </c>
      <c r="AV37" s="32">
        <v>0.27487150860415721</v>
      </c>
      <c r="AW37" s="32">
        <v>2.0154617603409806</v>
      </c>
      <c r="AX37" s="32" t="e">
        <v>#VALUE!</v>
      </c>
      <c r="AY37" s="32">
        <v>76.163445823898329</v>
      </c>
      <c r="AZ37" s="32">
        <v>0.2541554508857467</v>
      </c>
      <c r="BA37" s="32" t="e">
        <v>#VALUE!</v>
      </c>
      <c r="BB37" s="32">
        <v>0.92608990167334326</v>
      </c>
      <c r="BC37" s="32">
        <v>33.057943828165484</v>
      </c>
      <c r="BD37" s="32">
        <v>3.8532495104969158E-2</v>
      </c>
      <c r="BE37" s="32">
        <v>8.4393229141401155E-2</v>
      </c>
      <c r="BF37" s="32">
        <v>0.52044916505801198</v>
      </c>
      <c r="BG37" s="32">
        <v>9.9274834845310327</v>
      </c>
      <c r="BH37" s="32" t="e">
        <v>#VALUE!</v>
      </c>
      <c r="BI37" s="32">
        <v>7.3080310193416471</v>
      </c>
      <c r="BJ37" s="32">
        <v>0.50865358375057645</v>
      </c>
      <c r="BK37" s="32">
        <v>46.025666880751906</v>
      </c>
      <c r="BL37" s="32">
        <v>2.5669364290048651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</row>
    <row r="38" spans="1:124" x14ac:dyDescent="0.3">
      <c r="A38" s="14">
        <v>1</v>
      </c>
      <c r="B38" s="14" t="s">
        <v>262</v>
      </c>
      <c r="C38" s="14" t="s">
        <v>273</v>
      </c>
      <c r="D38" s="14"/>
      <c r="E38" s="56" t="s">
        <v>165</v>
      </c>
      <c r="F38" s="32">
        <v>3.5076448332666252E-2</v>
      </c>
      <c r="G38" s="32">
        <v>2686.3824675387191</v>
      </c>
      <c r="H38" s="32">
        <v>3.8925458227904319</v>
      </c>
      <c r="I38" s="32">
        <v>2.092574708101957</v>
      </c>
      <c r="J38" s="32">
        <v>126.31578931838241</v>
      </c>
      <c r="K38" s="32">
        <v>0.34748517622862418</v>
      </c>
      <c r="L38" s="32">
        <v>18777.782140231197</v>
      </c>
      <c r="M38" s="32">
        <v>0.15427739242414162</v>
      </c>
      <c r="N38" s="32">
        <v>26.187140806809815</v>
      </c>
      <c r="O38" s="32">
        <v>8.3621848559799474</v>
      </c>
      <c r="P38" s="32">
        <v>4.5262162689834788</v>
      </c>
      <c r="Q38" s="32">
        <v>0.19183094940531348</v>
      </c>
      <c r="R38" s="32">
        <v>10.663178702002163</v>
      </c>
      <c r="S38" s="32">
        <v>2.2747619685818647</v>
      </c>
      <c r="T38" s="32">
        <v>1.0870042532127482</v>
      </c>
      <c r="U38" s="32">
        <v>0.72246922967798854</v>
      </c>
      <c r="V38" s="32">
        <v>24122.627334902383</v>
      </c>
      <c r="W38" s="32">
        <v>1.3153271997209013</v>
      </c>
      <c r="X38" s="32">
        <v>3.2996876571518299</v>
      </c>
      <c r="Y38" s="32">
        <v>7.0762705031115633E-2</v>
      </c>
      <c r="Z38" s="32">
        <v>4.6047940866660544E-2</v>
      </c>
      <c r="AA38" s="32">
        <v>0.41817501975174826</v>
      </c>
      <c r="AB38" s="32" t="e">
        <v>#VALUE!</v>
      </c>
      <c r="AC38" s="32">
        <v>541.53371019969586</v>
      </c>
      <c r="AD38" s="32">
        <v>11.247414520564496</v>
      </c>
      <c r="AE38" s="32">
        <v>6.6958436509109465</v>
      </c>
      <c r="AF38" s="32">
        <v>0.12056986788380715</v>
      </c>
      <c r="AG38" s="32">
        <v>5751.514485424409</v>
      </c>
      <c r="AH38" s="32">
        <v>1678.0877695761371</v>
      </c>
      <c r="AI38" s="32">
        <v>0.23960480476854595</v>
      </c>
      <c r="AJ38" s="32">
        <v>121.31291127486924</v>
      </c>
      <c r="AK38" s="32" t="e">
        <v>#VALUE!</v>
      </c>
      <c r="AL38" s="32">
        <v>13.979257125387356</v>
      </c>
      <c r="AM38" s="32">
        <v>12.38825060121928</v>
      </c>
      <c r="AN38" s="32">
        <v>817.33895035722696</v>
      </c>
      <c r="AO38" s="32">
        <v>9.4050526254270324</v>
      </c>
      <c r="AP38" s="32">
        <v>3.4043518564377191</v>
      </c>
      <c r="AQ38" s="32" t="e">
        <v>#VALUE!</v>
      </c>
      <c r="AR38" s="32">
        <v>5.220236762201238</v>
      </c>
      <c r="AS38" s="32" t="e">
        <v>#VALUE!</v>
      </c>
      <c r="AT38" s="32">
        <v>1.9288306750210576E-2</v>
      </c>
      <c r="AU38" s="32">
        <v>3.3237267461500235E-2</v>
      </c>
      <c r="AV38" s="32">
        <v>0.69539788150825055</v>
      </c>
      <c r="AW38" s="32">
        <v>3.1467334804727565</v>
      </c>
      <c r="AX38" s="32" t="e">
        <v>#VALUE!</v>
      </c>
      <c r="AY38" s="32">
        <v>50.28129069618911</v>
      </c>
      <c r="AZ38" s="32">
        <v>0.43171844090458411</v>
      </c>
      <c r="BA38" s="32" t="e">
        <v>#VALUE!</v>
      </c>
      <c r="BB38" s="32">
        <v>1.3794442415705412</v>
      </c>
      <c r="BC38" s="32">
        <v>27.007424433487458</v>
      </c>
      <c r="BD38" s="32">
        <v>6.9062236289025844E-2</v>
      </c>
      <c r="BE38" s="32">
        <v>0.13644793852921286</v>
      </c>
      <c r="BF38" s="32">
        <v>0.82384978932418906</v>
      </c>
      <c r="BG38" s="32">
        <v>11.489117349538844</v>
      </c>
      <c r="BH38" s="32" t="e">
        <v>#VALUE!</v>
      </c>
      <c r="BI38" s="32">
        <v>11.732826064215629</v>
      </c>
      <c r="BJ38" s="32">
        <v>0.86201292246718664</v>
      </c>
      <c r="BK38" s="32">
        <v>44.795819892910245</v>
      </c>
      <c r="BL38" s="32">
        <v>2.2675880124338557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</row>
    <row r="39" spans="1:124" x14ac:dyDescent="0.3">
      <c r="A39" s="14">
        <v>6</v>
      </c>
      <c r="B39" s="14" t="s">
        <v>262</v>
      </c>
      <c r="C39" s="14" t="s">
        <v>274</v>
      </c>
      <c r="D39" s="14"/>
      <c r="E39" s="56" t="s">
        <v>166</v>
      </c>
      <c r="F39" s="32">
        <v>2.034386718863215E-2</v>
      </c>
      <c r="G39" s="32">
        <v>2454.3587815958986</v>
      </c>
      <c r="H39" s="32">
        <v>3.9008898046657881</v>
      </c>
      <c r="I39" s="32">
        <v>1.0344238145808677</v>
      </c>
      <c r="J39" s="32">
        <v>125.74968508510395</v>
      </c>
      <c r="K39" s="32">
        <v>0.44964365403134238</v>
      </c>
      <c r="L39" s="32">
        <v>22858.441505115061</v>
      </c>
      <c r="M39" s="32">
        <v>0.17567762220896405</v>
      </c>
      <c r="N39" s="32">
        <v>25.855333775699762</v>
      </c>
      <c r="O39" s="32">
        <v>8.0899183029800952</v>
      </c>
      <c r="P39" s="32">
        <v>4.3278575530856873</v>
      </c>
      <c r="Q39" s="32">
        <v>0.17211367159420907</v>
      </c>
      <c r="R39" s="32">
        <v>11.193270985381012</v>
      </c>
      <c r="S39" s="32">
        <v>2.2450088462097599</v>
      </c>
      <c r="T39" s="32">
        <v>1.1422896821831023</v>
      </c>
      <c r="U39" s="32">
        <v>0.70612175396152987</v>
      </c>
      <c r="V39" s="32">
        <v>29244.902684639175</v>
      </c>
      <c r="W39" s="32">
        <v>1.2910988125997795</v>
      </c>
      <c r="X39" s="32">
        <v>3.2239517105638114</v>
      </c>
      <c r="Y39" s="32">
        <v>8.463071370173815E-2</v>
      </c>
      <c r="Z39" s="32">
        <v>6.210157054983384E-2</v>
      </c>
      <c r="AA39" s="32">
        <v>0.42128590081633777</v>
      </c>
      <c r="AB39" s="32" t="e">
        <v>#VALUE!</v>
      </c>
      <c r="AC39" s="32">
        <v>611.83090752544501</v>
      </c>
      <c r="AD39" s="32">
        <v>11.070522282173906</v>
      </c>
      <c r="AE39" s="32">
        <v>6.0459064342894102</v>
      </c>
      <c r="AF39" s="32">
        <v>0.11821486489728762</v>
      </c>
      <c r="AG39" s="32">
        <v>5565.5848224513802</v>
      </c>
      <c r="AH39" s="32">
        <v>1611.749182868052</v>
      </c>
      <c r="AI39" s="32">
        <v>0.20740643558432595</v>
      </c>
      <c r="AJ39" s="32">
        <v>169.65978267644149</v>
      </c>
      <c r="AK39" s="32" t="e">
        <v>#VALUE!</v>
      </c>
      <c r="AL39" s="32">
        <v>13.924018727083505</v>
      </c>
      <c r="AM39" s="32">
        <v>12.708489673304122</v>
      </c>
      <c r="AN39" s="32">
        <v>792.9743810969245</v>
      </c>
      <c r="AO39" s="32">
        <v>9.1764629353168115</v>
      </c>
      <c r="AP39" s="32">
        <v>3.3711782700597799</v>
      </c>
      <c r="AQ39" s="32" t="e">
        <v>#VALUE!</v>
      </c>
      <c r="AR39" s="32">
        <v>4.6966585266047902</v>
      </c>
      <c r="AS39" s="32" t="e">
        <v>#VALUE!</v>
      </c>
      <c r="AT39" s="32">
        <v>1.5256307355587317E-2</v>
      </c>
      <c r="AU39" s="32">
        <v>3.5379333017106877E-2</v>
      </c>
      <c r="AV39" s="32">
        <v>0.69323722472343496</v>
      </c>
      <c r="AW39" s="32">
        <v>3.0961259717234033</v>
      </c>
      <c r="AX39" s="32" t="e">
        <v>#VALUE!</v>
      </c>
      <c r="AY39" s="32">
        <v>54.860561835073625</v>
      </c>
      <c r="AZ39" s="32">
        <v>0.43566472147335739</v>
      </c>
      <c r="BA39" s="32" t="e">
        <v>#VALUE!</v>
      </c>
      <c r="BB39" s="32">
        <v>1.5868711093034444</v>
      </c>
      <c r="BC39" s="32">
        <v>26.182693520534052</v>
      </c>
      <c r="BD39" s="32">
        <v>6.9071335958362304E-2</v>
      </c>
      <c r="BE39" s="32">
        <v>0.14212320401551165</v>
      </c>
      <c r="BF39" s="32">
        <v>0.83250410572752198</v>
      </c>
      <c r="BG39" s="32">
        <v>10.812089695678145</v>
      </c>
      <c r="BH39" s="32" t="e">
        <v>#VALUE!</v>
      </c>
      <c r="BI39" s="32">
        <v>11.708825875790405</v>
      </c>
      <c r="BJ39" s="32">
        <v>0.88379408064648368</v>
      </c>
      <c r="BK39" s="32">
        <v>44.301301344242034</v>
      </c>
      <c r="BL39" s="32">
        <v>2.6928808960425674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</row>
    <row r="40" spans="1:124" x14ac:dyDescent="0.3">
      <c r="A40" s="14">
        <v>52</v>
      </c>
      <c r="B40" s="14" t="s">
        <v>262</v>
      </c>
      <c r="C40" s="14" t="s">
        <v>275</v>
      </c>
      <c r="D40" s="14"/>
      <c r="E40" s="56" t="s">
        <v>167</v>
      </c>
      <c r="F40" s="32">
        <v>2.9763448486437912E-2</v>
      </c>
      <c r="G40" s="32">
        <v>2222.5465866017648</v>
      </c>
      <c r="H40" s="32">
        <v>3.6397214693878186</v>
      </c>
      <c r="I40" s="32">
        <v>0.34239135257642073</v>
      </c>
      <c r="J40" s="32">
        <v>107.82045185991885</v>
      </c>
      <c r="K40" s="32">
        <v>0.2674140647229879</v>
      </c>
      <c r="L40" s="32">
        <v>15954.273660806537</v>
      </c>
      <c r="M40" s="32">
        <v>0.14518931325899037</v>
      </c>
      <c r="N40" s="32">
        <v>23.975403481981726</v>
      </c>
      <c r="O40" s="32">
        <v>7.097152998667263</v>
      </c>
      <c r="P40" s="32">
        <v>4.1564022847306381</v>
      </c>
      <c r="Q40" s="32">
        <v>0.18015031017793742</v>
      </c>
      <c r="R40" s="32">
        <v>8.7806495515878318</v>
      </c>
      <c r="S40" s="32">
        <v>2.0610052621889383</v>
      </c>
      <c r="T40" s="32">
        <v>0.98893886840381739</v>
      </c>
      <c r="U40" s="32">
        <v>0.65950985450946054</v>
      </c>
      <c r="V40" s="32">
        <v>27421.703641232889</v>
      </c>
      <c r="W40" s="32">
        <v>1.181352498244062</v>
      </c>
      <c r="X40" s="32">
        <v>3.0632814824319357</v>
      </c>
      <c r="Y40" s="32">
        <v>8.5639586909670634E-2</v>
      </c>
      <c r="Z40" s="32">
        <v>5.2046966541837617E-2</v>
      </c>
      <c r="AA40" s="32">
        <v>0.38636526005372746</v>
      </c>
      <c r="AB40" s="32" t="e">
        <v>#VALUE!</v>
      </c>
      <c r="AC40" s="32">
        <v>527.0329654517825</v>
      </c>
      <c r="AD40" s="32">
        <v>10.356111726845327</v>
      </c>
      <c r="AE40" s="32">
        <v>6.0321096611669942</v>
      </c>
      <c r="AF40" s="32">
        <v>0.10631235660336699</v>
      </c>
      <c r="AG40" s="32">
        <v>5711.4679719101996</v>
      </c>
      <c r="AH40" s="32">
        <v>1417.4392431421195</v>
      </c>
      <c r="AI40" s="32">
        <v>0.22274830815191718</v>
      </c>
      <c r="AJ40" s="32">
        <v>149.57433603658728</v>
      </c>
      <c r="AK40" s="32" t="e">
        <v>#VALUE!</v>
      </c>
      <c r="AL40" s="32">
        <v>12.988799126501164</v>
      </c>
      <c r="AM40" s="32">
        <v>10.529886461667092</v>
      </c>
      <c r="AN40" s="32">
        <v>766.37739955937172</v>
      </c>
      <c r="AO40" s="32">
        <v>7.8036854631974544</v>
      </c>
      <c r="AP40" s="32">
        <v>3.1375079853178596</v>
      </c>
      <c r="AQ40" s="32" t="e">
        <v>#VALUE!</v>
      </c>
      <c r="AR40" s="32">
        <v>4.4167989172948818</v>
      </c>
      <c r="AS40" s="32" t="e">
        <v>#VALUE!</v>
      </c>
      <c r="AT40" s="32">
        <v>9.9054517345469554E-3</v>
      </c>
      <c r="AU40" s="32">
        <v>3.1636061684981912E-2</v>
      </c>
      <c r="AV40" s="32">
        <v>0.80146463600046447</v>
      </c>
      <c r="AW40" s="32">
        <v>2.924232809833673</v>
      </c>
      <c r="AX40" s="32" t="e">
        <v>#VALUE!</v>
      </c>
      <c r="AY40" s="32">
        <v>41.807877789382992</v>
      </c>
      <c r="AZ40" s="32">
        <v>0.38864812756229017</v>
      </c>
      <c r="BA40" s="32" t="e">
        <v>#VALUE!</v>
      </c>
      <c r="BB40" s="32">
        <v>1.4005540539288168</v>
      </c>
      <c r="BC40" s="32">
        <v>26.029385671349399</v>
      </c>
      <c r="BD40" s="32">
        <v>6.0153043158031938E-2</v>
      </c>
      <c r="BE40" s="32">
        <v>0.12668223596254502</v>
      </c>
      <c r="BF40" s="32">
        <v>0.7212091997227329</v>
      </c>
      <c r="BG40" s="32">
        <v>9.6160079590485275</v>
      </c>
      <c r="BH40" s="32" t="e">
        <v>#VALUE!</v>
      </c>
      <c r="BI40" s="32">
        <v>10.794779999067076</v>
      </c>
      <c r="BJ40" s="32">
        <v>0.78015796059504638</v>
      </c>
      <c r="BK40" s="32">
        <v>40.464816117607462</v>
      </c>
      <c r="BL40" s="32">
        <v>2.2470804019931871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</row>
    <row r="41" spans="1:124" x14ac:dyDescent="0.3">
      <c r="A41" s="14">
        <v>14</v>
      </c>
      <c r="B41" s="14" t="s">
        <v>264</v>
      </c>
      <c r="C41" s="14" t="s">
        <v>274</v>
      </c>
      <c r="D41" s="14"/>
      <c r="E41" s="56" t="s">
        <v>168</v>
      </c>
      <c r="F41" s="32">
        <v>7.4161874012431579E-3</v>
      </c>
      <c r="G41" s="32">
        <v>2032.3318816157876</v>
      </c>
      <c r="H41" s="32">
        <v>5.7077779465824854</v>
      </c>
      <c r="I41" s="32">
        <v>1.4448846690050636</v>
      </c>
      <c r="J41" s="32">
        <v>218.23933483847759</v>
      </c>
      <c r="K41" s="32">
        <v>0.48835435663128285</v>
      </c>
      <c r="L41" s="32">
        <v>16581.871227922638</v>
      </c>
      <c r="M41" s="32">
        <v>0.25656940050179139</v>
      </c>
      <c r="N41" s="32">
        <v>22.437969843190906</v>
      </c>
      <c r="O41" s="32">
        <v>9.6545194226273647</v>
      </c>
      <c r="P41" s="32">
        <v>3.9179959450430921</v>
      </c>
      <c r="Q41" s="32">
        <v>0.12607770077381189</v>
      </c>
      <c r="R41" s="32">
        <v>10.024380787311609</v>
      </c>
      <c r="S41" s="32">
        <v>1.958876402779359</v>
      </c>
      <c r="T41" s="32">
        <v>1.0065866673513058</v>
      </c>
      <c r="U41" s="32">
        <v>0.60518331702489492</v>
      </c>
      <c r="V41" s="32">
        <v>35608.002149696367</v>
      </c>
      <c r="W41" s="32">
        <v>1.0184989193582064</v>
      </c>
      <c r="X41" s="32">
        <v>2.740152981474099</v>
      </c>
      <c r="Y41" s="32">
        <v>7.8546887755003472E-2</v>
      </c>
      <c r="Z41" s="32">
        <v>6.1208231076569308E-2</v>
      </c>
      <c r="AA41" s="32">
        <v>0.36842142130080596</v>
      </c>
      <c r="AB41" s="32" t="e">
        <v>#VALUE!</v>
      </c>
      <c r="AC41" s="32">
        <v>781.69318534031049</v>
      </c>
      <c r="AD41" s="32">
        <v>9.7953216033291017</v>
      </c>
      <c r="AE41" s="32">
        <v>3.8822196816142482</v>
      </c>
      <c r="AF41" s="32">
        <v>0.10756798174254269</v>
      </c>
      <c r="AG41" s="32">
        <v>3362.8281091264207</v>
      </c>
      <c r="AH41" s="32">
        <v>2797.3705879584031</v>
      </c>
      <c r="AI41" s="32">
        <v>0.35335757248080002</v>
      </c>
      <c r="AJ41" s="32">
        <v>230.48929879478018</v>
      </c>
      <c r="AK41" s="32" t="e">
        <v>#VALUE!</v>
      </c>
      <c r="AL41" s="32">
        <v>11.720045264175544</v>
      </c>
      <c r="AM41" s="32">
        <v>12.401243376063791</v>
      </c>
      <c r="AN41" s="32">
        <v>823.42263503187451</v>
      </c>
      <c r="AO41" s="32">
        <v>7.9041387865165458</v>
      </c>
      <c r="AP41" s="32">
        <v>2.8569588437727322</v>
      </c>
      <c r="AQ41" s="32" t="e">
        <v>#VALUE!</v>
      </c>
      <c r="AR41" s="32">
        <v>3.933687966515667</v>
      </c>
      <c r="AS41" s="32" t="e">
        <v>#VALUE!</v>
      </c>
      <c r="AT41" s="32">
        <v>6.1392737517824642E-3</v>
      </c>
      <c r="AU41" s="32">
        <v>4.253884237054719E-2</v>
      </c>
      <c r="AV41" s="32">
        <v>0.60193688587492022</v>
      </c>
      <c r="AW41" s="32">
        <v>2.6507227927141015</v>
      </c>
      <c r="AX41" s="32" t="e">
        <v>#VALUE!</v>
      </c>
      <c r="AY41" s="32">
        <v>54.361238280469976</v>
      </c>
      <c r="AZ41" s="32">
        <v>0.35533834163878997</v>
      </c>
      <c r="BA41" s="32" t="e">
        <v>#VALUE!</v>
      </c>
      <c r="BB41" s="32">
        <v>0.9712225009597758</v>
      </c>
      <c r="BC41" s="32">
        <v>35.406619325999117</v>
      </c>
      <c r="BD41" s="32">
        <v>8.0526686552086987E-2</v>
      </c>
      <c r="BE41" s="32">
        <v>0.12849667714500773</v>
      </c>
      <c r="BF41" s="32">
        <v>0.78208492669407115</v>
      </c>
      <c r="BG41" s="32">
        <v>11.093312417014427</v>
      </c>
      <c r="BH41" s="32" t="e">
        <v>#VALUE!</v>
      </c>
      <c r="BI41" s="32">
        <v>10.724351965577402</v>
      </c>
      <c r="BJ41" s="32">
        <v>0.81272017958329967</v>
      </c>
      <c r="BK41" s="32">
        <v>44.384756796626696</v>
      </c>
      <c r="BL41" s="32">
        <v>2.7720341636609991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</row>
    <row r="42" spans="1:124" x14ac:dyDescent="0.3">
      <c r="A42" s="14">
        <v>18</v>
      </c>
      <c r="B42" s="14" t="s">
        <v>264</v>
      </c>
      <c r="C42" s="14" t="s">
        <v>275</v>
      </c>
      <c r="D42" s="14"/>
      <c r="E42" s="56" t="s">
        <v>169</v>
      </c>
      <c r="F42" s="32">
        <v>7.8775450415366401E-3</v>
      </c>
      <c r="G42" s="32">
        <v>2157.3491972383426</v>
      </c>
      <c r="H42" s="32">
        <v>6.1860843055100165</v>
      </c>
      <c r="I42" s="32">
        <v>2.4434290726403409</v>
      </c>
      <c r="J42" s="32">
        <v>262.87884524877057</v>
      </c>
      <c r="K42" s="32">
        <v>0.40330192767257395</v>
      </c>
      <c r="L42" s="32">
        <v>17779.508039016029</v>
      </c>
      <c r="M42" s="32">
        <v>0.31703621871036153</v>
      </c>
      <c r="N42" s="32">
        <v>24.974127793202417</v>
      </c>
      <c r="O42" s="32">
        <v>10.277265547644125</v>
      </c>
      <c r="P42" s="32">
        <v>4.485686913104348</v>
      </c>
      <c r="Q42" s="32">
        <v>0.13071617123573334</v>
      </c>
      <c r="R42" s="32">
        <v>10.914666053376981</v>
      </c>
      <c r="S42" s="32">
        <v>2.178294573008539</v>
      </c>
      <c r="T42" s="32">
        <v>1.0864285224261345</v>
      </c>
      <c r="U42" s="32">
        <v>0.67087960176065686</v>
      </c>
      <c r="V42" s="32">
        <v>40374.924384274134</v>
      </c>
      <c r="W42" s="32">
        <v>1.1223719152269789</v>
      </c>
      <c r="X42" s="32">
        <v>3.0195217744621901</v>
      </c>
      <c r="Y42" s="32">
        <v>8.9725916654497043E-2</v>
      </c>
      <c r="Z42" s="32">
        <v>5.7319481267223804E-2</v>
      </c>
      <c r="AA42" s="32">
        <v>0.40956283611976879</v>
      </c>
      <c r="AB42" s="32" t="e">
        <v>#VALUE!</v>
      </c>
      <c r="AC42" s="32">
        <v>649.40929935118004</v>
      </c>
      <c r="AD42" s="32">
        <v>10.674529427107061</v>
      </c>
      <c r="AE42" s="32">
        <v>3.878505777889182</v>
      </c>
      <c r="AF42" s="32">
        <v>0.12413974658851923</v>
      </c>
      <c r="AG42" s="32">
        <v>3479.7216874780779</v>
      </c>
      <c r="AH42" s="32">
        <v>3719.7144072148803</v>
      </c>
      <c r="AI42" s="32">
        <v>0.42493062522605002</v>
      </c>
      <c r="AJ42" s="32">
        <v>184.6665327574637</v>
      </c>
      <c r="AK42" s="32" t="e">
        <v>#VALUE!</v>
      </c>
      <c r="AL42" s="32">
        <v>13.081870697195308</v>
      </c>
      <c r="AM42" s="32">
        <v>13.94176837223465</v>
      </c>
      <c r="AN42" s="32">
        <v>896.64098474903153</v>
      </c>
      <c r="AO42" s="32">
        <v>8.5962518655849287</v>
      </c>
      <c r="AP42" s="32">
        <v>3.1961112053610079</v>
      </c>
      <c r="AQ42" s="32" t="e">
        <v>#VALUE!</v>
      </c>
      <c r="AR42" s="32">
        <v>4.118056564239529</v>
      </c>
      <c r="AS42" s="32" t="e">
        <v>#VALUE!</v>
      </c>
      <c r="AT42" s="32">
        <v>7.3382486860583789E-3</v>
      </c>
      <c r="AU42" s="32">
        <v>4.8730165026507462E-2</v>
      </c>
      <c r="AV42" s="32">
        <v>0.68008480188236498</v>
      </c>
      <c r="AW42" s="32">
        <v>2.8673823642634746</v>
      </c>
      <c r="AX42" s="32" t="e">
        <v>#VALUE!</v>
      </c>
      <c r="AY42" s="32">
        <v>62.178783187082452</v>
      </c>
      <c r="AZ42" s="32">
        <v>0.39016556135304808</v>
      </c>
      <c r="BA42" s="32" t="e">
        <v>#VALUE!</v>
      </c>
      <c r="BB42" s="32">
        <v>1.0727164507627658</v>
      </c>
      <c r="BC42" s="32">
        <v>32.038505638703946</v>
      </c>
      <c r="BD42" s="32">
        <v>7.7891868708179116E-2</v>
      </c>
      <c r="BE42" s="32">
        <v>0.13811478258223361</v>
      </c>
      <c r="BF42" s="32">
        <v>0.84639829859396476</v>
      </c>
      <c r="BG42" s="32">
        <v>11.466520788290426</v>
      </c>
      <c r="BH42" s="32" t="e">
        <v>#VALUE!</v>
      </c>
      <c r="BI42" s="32">
        <v>11.685085230571651</v>
      </c>
      <c r="BJ42" s="32">
        <v>0.87884751285953489</v>
      </c>
      <c r="BK42" s="32">
        <v>45.783585547681326</v>
      </c>
      <c r="BL42" s="32">
        <v>3.1069976174225786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</row>
    <row r="43" spans="1:124" x14ac:dyDescent="0.3">
      <c r="A43" s="13">
        <v>18</v>
      </c>
      <c r="B43" s="13" t="s">
        <v>264</v>
      </c>
      <c r="C43" s="13" t="s">
        <v>275</v>
      </c>
      <c r="D43" s="13" t="s">
        <v>282</v>
      </c>
      <c r="E43" s="16" t="s">
        <v>170</v>
      </c>
      <c r="F43" s="60">
        <v>8.5109534799177305E-3</v>
      </c>
      <c r="G43" s="60">
        <v>2167.8979222051125</v>
      </c>
      <c r="H43" s="60">
        <v>6.269797682875728</v>
      </c>
      <c r="I43" s="60">
        <v>2.4809242046941948</v>
      </c>
      <c r="J43" s="60">
        <v>263.39164860389133</v>
      </c>
      <c r="K43" s="60">
        <v>0.5232584762199376</v>
      </c>
      <c r="L43" s="60">
        <v>17644.078085579004</v>
      </c>
      <c r="M43" s="60">
        <v>0.31425548023608524</v>
      </c>
      <c r="N43" s="60">
        <v>25.088235406039253</v>
      </c>
      <c r="O43" s="60">
        <v>10.375158574698945</v>
      </c>
      <c r="P43" s="60">
        <v>4.5329382435975329</v>
      </c>
      <c r="Q43" s="60">
        <v>0.12776407542204024</v>
      </c>
      <c r="R43" s="60">
        <v>10.766679842335613</v>
      </c>
      <c r="S43" s="60">
        <v>2.1686106624559867</v>
      </c>
      <c r="T43" s="60">
        <v>1.1036219005928971</v>
      </c>
      <c r="U43" s="60">
        <v>0.66421783001420176</v>
      </c>
      <c r="V43" s="60">
        <v>40162.315856134068</v>
      </c>
      <c r="W43" s="60">
        <v>1.1446105732311551</v>
      </c>
      <c r="X43" s="60">
        <v>3.0030723645393609</v>
      </c>
      <c r="Y43" s="60">
        <v>9.7707775532676691E-2</v>
      </c>
      <c r="Z43" s="60">
        <v>6.2599311572182681E-2</v>
      </c>
      <c r="AA43" s="60">
        <v>0.41022465051561396</v>
      </c>
      <c r="AB43" s="60" t="e">
        <v>#VALUE!</v>
      </c>
      <c r="AC43" s="60">
        <v>645.56591677405072</v>
      </c>
      <c r="AD43" s="60">
        <v>10.710288298255682</v>
      </c>
      <c r="AE43" s="60">
        <v>3.9873549801644463</v>
      </c>
      <c r="AF43" s="60">
        <v>0.12392754494171342</v>
      </c>
      <c r="AG43" s="60">
        <v>3487.0059401111653</v>
      </c>
      <c r="AH43" s="60">
        <v>3731.1323588690952</v>
      </c>
      <c r="AI43" s="60">
        <v>0.46726721399255589</v>
      </c>
      <c r="AJ43" s="60">
        <v>184.63495564925199</v>
      </c>
      <c r="AK43" s="60" t="e">
        <v>#VALUE!</v>
      </c>
      <c r="AL43" s="60">
        <v>13.094417116966314</v>
      </c>
      <c r="AM43" s="60">
        <v>13.907507700235401</v>
      </c>
      <c r="AN43" s="60">
        <v>895.16594384241557</v>
      </c>
      <c r="AO43" s="60">
        <v>8.6074563110758948</v>
      </c>
      <c r="AP43" s="60">
        <v>3.2073800374026722</v>
      </c>
      <c r="AQ43" s="60" t="e">
        <v>#VALUE!</v>
      </c>
      <c r="AR43" s="60">
        <v>4.1668028479429262</v>
      </c>
      <c r="AS43" s="60" t="e">
        <v>#VALUE!</v>
      </c>
      <c r="AT43" s="60">
        <v>1.2359334241012793E-2</v>
      </c>
      <c r="AU43" s="60">
        <v>4.3465798682930809E-2</v>
      </c>
      <c r="AV43" s="60">
        <v>0.81476496695264822</v>
      </c>
      <c r="AW43" s="60">
        <v>2.8705032028047777</v>
      </c>
      <c r="AX43" s="60" t="e">
        <v>#VALUE!</v>
      </c>
      <c r="AY43" s="60">
        <v>62.626534052955165</v>
      </c>
      <c r="AZ43" s="60">
        <v>0.39915424516815518</v>
      </c>
      <c r="BA43" s="60" t="e">
        <v>#VALUE!</v>
      </c>
      <c r="BB43" s="60">
        <v>1.0653017180868813</v>
      </c>
      <c r="BC43" s="60">
        <v>31.89364915466361</v>
      </c>
      <c r="BD43" s="60">
        <v>8.4100945165038285E-2</v>
      </c>
      <c r="BE43" s="60">
        <v>0.14243730980145891</v>
      </c>
      <c r="BF43" s="60">
        <v>0.83976709647109604</v>
      </c>
      <c r="BG43" s="60">
        <v>11.412502752308042</v>
      </c>
      <c r="BH43" s="60" t="e">
        <v>#VALUE!</v>
      </c>
      <c r="BI43" s="60">
        <v>11.635437165378731</v>
      </c>
      <c r="BJ43" s="60">
        <v>0.88787340350358979</v>
      </c>
      <c r="BK43" s="60">
        <v>46.122234272351179</v>
      </c>
      <c r="BL43" s="60">
        <v>3.128608004168838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x14ac:dyDescent="0.3">
      <c r="A44" s="14">
        <v>53</v>
      </c>
      <c r="B44" s="14" t="s">
        <v>264</v>
      </c>
      <c r="C44" s="14" t="s">
        <v>273</v>
      </c>
      <c r="D44" s="14"/>
      <c r="E44" s="56" t="s">
        <v>171</v>
      </c>
      <c r="F44" s="32">
        <v>0.12238847839688075</v>
      </c>
      <c r="G44" s="32">
        <v>2370.7056248572644</v>
      </c>
      <c r="H44" s="32">
        <v>4.9355746590907712</v>
      </c>
      <c r="I44" s="32">
        <v>4.0740786513021527</v>
      </c>
      <c r="J44" s="32">
        <v>239.86937739957145</v>
      </c>
      <c r="K44" s="32">
        <v>0.47540660015262304</v>
      </c>
      <c r="L44" s="32">
        <v>17940.172672268607</v>
      </c>
      <c r="M44" s="32">
        <v>0.23142674652235831</v>
      </c>
      <c r="N44" s="32">
        <v>24.264032139756772</v>
      </c>
      <c r="O44" s="32">
        <v>10.167344094143875</v>
      </c>
      <c r="P44" s="32">
        <v>4.5090354490593345</v>
      </c>
      <c r="Q44" s="32">
        <v>0.13269677760931242</v>
      </c>
      <c r="R44" s="32">
        <v>9.655153581486223</v>
      </c>
      <c r="S44" s="32">
        <v>2.0399470418007164</v>
      </c>
      <c r="T44" s="32">
        <v>1.0014102714620656</v>
      </c>
      <c r="U44" s="32">
        <v>0.63336823605845038</v>
      </c>
      <c r="V44" s="32">
        <v>34756.203904608716</v>
      </c>
      <c r="W44" s="32">
        <v>1.0274956832552227</v>
      </c>
      <c r="X44" s="32">
        <v>2.9001789331015635</v>
      </c>
      <c r="Y44" s="32">
        <v>8.1245846275972852E-2</v>
      </c>
      <c r="Z44" s="32">
        <v>5.3228282865735124E-2</v>
      </c>
      <c r="AA44" s="32">
        <v>0.38694463438336663</v>
      </c>
      <c r="AB44" s="32" t="e">
        <v>#VALUE!</v>
      </c>
      <c r="AC44" s="32">
        <v>716.00956963260114</v>
      </c>
      <c r="AD44" s="32">
        <v>10.507710927605276</v>
      </c>
      <c r="AE44" s="32">
        <v>4.1443817837876322</v>
      </c>
      <c r="AF44" s="32">
        <v>0.1158938259548532</v>
      </c>
      <c r="AG44" s="32">
        <v>3670.6215941177002</v>
      </c>
      <c r="AH44" s="32">
        <v>3394.1692642390049</v>
      </c>
      <c r="AI44" s="32">
        <v>0.33443152903646961</v>
      </c>
      <c r="AJ44" s="32">
        <v>185.97774700341898</v>
      </c>
      <c r="AK44" s="32" t="e">
        <v>#VALUE!</v>
      </c>
      <c r="AL44" s="32">
        <v>12.660734565992284</v>
      </c>
      <c r="AM44" s="32">
        <v>13.857156461160768</v>
      </c>
      <c r="AN44" s="32">
        <v>948.50247619127879</v>
      </c>
      <c r="AO44" s="32">
        <v>8.8933228477985757</v>
      </c>
      <c r="AP44" s="32">
        <v>3.1011940453144815</v>
      </c>
      <c r="AQ44" s="32" t="e">
        <v>#VALUE!</v>
      </c>
      <c r="AR44" s="32">
        <v>3.8294280023497898</v>
      </c>
      <c r="AS44" s="32" t="e">
        <v>#VALUE!</v>
      </c>
      <c r="AT44" s="32">
        <v>1.140896514882115E-2</v>
      </c>
      <c r="AU44" s="32">
        <v>3.4038750684676412E-2</v>
      </c>
      <c r="AV44" s="32">
        <v>0.43976959073671007</v>
      </c>
      <c r="AW44" s="32">
        <v>2.801728047637766</v>
      </c>
      <c r="AX44" s="32">
        <v>1.5935294593496158E-2</v>
      </c>
      <c r="AY44" s="32">
        <v>59.080932241141156</v>
      </c>
      <c r="AZ44" s="32">
        <v>0.38216581151421286</v>
      </c>
      <c r="BA44" s="32" t="e">
        <v>#VALUE!</v>
      </c>
      <c r="BB44" s="32">
        <v>0.99968813173241566</v>
      </c>
      <c r="BC44" s="32">
        <v>27.77886598960432</v>
      </c>
      <c r="BD44" s="32">
        <v>8.1408857936831752E-2</v>
      </c>
      <c r="BE44" s="32">
        <v>0.13322094593523881</v>
      </c>
      <c r="BF44" s="32">
        <v>0.92487276515735595</v>
      </c>
      <c r="BG44" s="32">
        <v>11.179592295097798</v>
      </c>
      <c r="BH44" s="32" t="e">
        <v>#VALUE!</v>
      </c>
      <c r="BI44" s="32">
        <v>11.539330242355296</v>
      </c>
      <c r="BJ44" s="32">
        <v>0.81147483389291675</v>
      </c>
      <c r="BK44" s="32">
        <v>44.246139046478213</v>
      </c>
      <c r="BL44" s="32">
        <v>1.6511344075349328</v>
      </c>
      <c r="BN44" s="53"/>
      <c r="BO44" s="51"/>
      <c r="BP44" s="50"/>
      <c r="BQ44" s="50"/>
      <c r="BR44" s="52"/>
      <c r="BS44" s="50"/>
      <c r="BT44" s="49"/>
      <c r="BU44" s="53"/>
      <c r="BV44" s="52"/>
      <c r="BW44" s="50"/>
      <c r="BX44" s="50"/>
      <c r="BY44" s="53"/>
      <c r="BZ44" s="50"/>
      <c r="CA44" s="48"/>
      <c r="CB44" s="48"/>
      <c r="CC44" s="48"/>
      <c r="CD44" s="49"/>
      <c r="CE44" s="48"/>
      <c r="CF44" s="50"/>
      <c r="CG44" s="53"/>
      <c r="CH44" s="53"/>
      <c r="CI44" s="48"/>
      <c r="CJ44" s="53"/>
      <c r="CK44" s="51"/>
      <c r="CL44" s="50"/>
      <c r="CM44" s="50"/>
      <c r="CN44" s="53"/>
      <c r="CO44" s="49"/>
      <c r="CP44" s="51"/>
      <c r="CQ44" s="53"/>
      <c r="CR44" s="51"/>
      <c r="CS44" s="53"/>
      <c r="CT44" s="50"/>
      <c r="CU44" s="50"/>
      <c r="CV44" s="51"/>
      <c r="CW44" s="50"/>
      <c r="CX44" s="50"/>
      <c r="CY44" s="53"/>
      <c r="CZ44" s="50"/>
      <c r="DA44" s="53"/>
      <c r="DB44" s="53"/>
      <c r="DC44" s="53"/>
      <c r="DD44" s="50"/>
      <c r="DE44" s="50"/>
      <c r="DF44" s="53"/>
      <c r="DG44" s="52"/>
      <c r="DH44" s="48"/>
      <c r="DI44" s="53"/>
      <c r="DJ44" s="48"/>
      <c r="DK44" s="52"/>
      <c r="DL44" s="53"/>
      <c r="DM44" s="53"/>
      <c r="DN44" s="48"/>
      <c r="DO44" s="50"/>
      <c r="DP44" s="53"/>
      <c r="DQ44" s="50"/>
      <c r="DR44" s="48"/>
      <c r="DS44" s="52"/>
      <c r="DT44" s="50"/>
    </row>
    <row r="45" spans="1:124" x14ac:dyDescent="0.3">
      <c r="A45" s="59">
        <v>21</v>
      </c>
      <c r="B45" s="59" t="s">
        <v>258</v>
      </c>
      <c r="C45" s="59" t="s">
        <v>275</v>
      </c>
      <c r="D45" s="59" t="s">
        <v>283</v>
      </c>
      <c r="E45" s="101" t="s">
        <v>172</v>
      </c>
      <c r="F45" s="57">
        <v>6.1099109610718849E-2</v>
      </c>
      <c r="G45" s="57">
        <v>1158.176731708545</v>
      </c>
      <c r="H45" s="57">
        <v>2.4369869926920829</v>
      </c>
      <c r="I45" s="57" t="e">
        <v>#VALUE!</v>
      </c>
      <c r="J45" s="57">
        <v>60.387749697623953</v>
      </c>
      <c r="K45" s="57">
        <v>0.21552313850963867</v>
      </c>
      <c r="L45" s="57">
        <v>8607.449341862939</v>
      </c>
      <c r="M45" s="57">
        <v>7.2325740063788752E-2</v>
      </c>
      <c r="N45" s="57">
        <v>13.973043020512337</v>
      </c>
      <c r="O45" s="57">
        <v>5.0265360853692505</v>
      </c>
      <c r="P45" s="57">
        <v>2.2480589692417703</v>
      </c>
      <c r="Q45" s="57">
        <v>0.12774641311011456</v>
      </c>
      <c r="R45" s="57">
        <v>5.1717704376647031</v>
      </c>
      <c r="S45" s="57">
        <v>1.0387605188018936</v>
      </c>
      <c r="T45" s="57">
        <v>0.50155922859685642</v>
      </c>
      <c r="U45" s="57">
        <v>0.33923475573237283</v>
      </c>
      <c r="V45" s="57">
        <v>14144.642889061652</v>
      </c>
      <c r="W45" s="57">
        <v>0.61116926769813962</v>
      </c>
      <c r="X45" s="57">
        <v>1.5649416159858354</v>
      </c>
      <c r="Y45" s="57">
        <v>4.5067222998008513E-2</v>
      </c>
      <c r="Z45" s="57">
        <v>3.3757855028051981E-2</v>
      </c>
      <c r="AA45" s="57">
        <v>0.19839871221561423</v>
      </c>
      <c r="AB45" s="57" t="e">
        <v>#VALUE!</v>
      </c>
      <c r="AC45" s="57">
        <v>278.24268477062077</v>
      </c>
      <c r="AD45" s="57">
        <v>5.8993273659680527</v>
      </c>
      <c r="AE45" s="57">
        <v>2.7455291625308513</v>
      </c>
      <c r="AF45" s="57">
        <v>5.3536846640179991E-2</v>
      </c>
      <c r="AG45" s="57">
        <v>2893.6088674576599</v>
      </c>
      <c r="AH45" s="57">
        <v>646.02196516401489</v>
      </c>
      <c r="AI45" s="57">
        <v>0.11524340981464282</v>
      </c>
      <c r="AJ45" s="57">
        <v>72.083996332232516</v>
      </c>
      <c r="AK45" s="57" t="e">
        <v>#VALUE!</v>
      </c>
      <c r="AL45" s="57">
        <v>7.1007088899396935</v>
      </c>
      <c r="AM45" s="57">
        <v>6.5404556847647113</v>
      </c>
      <c r="AN45" s="57">
        <v>434.70241991279801</v>
      </c>
      <c r="AO45" s="57">
        <v>4.5833068320290229</v>
      </c>
      <c r="AP45" s="57">
        <v>1.7295051531799934</v>
      </c>
      <c r="AQ45" s="57" t="e">
        <v>#VALUE!</v>
      </c>
      <c r="AR45" s="57">
        <v>2.4560601673008935</v>
      </c>
      <c r="AS45" s="57" t="e">
        <v>#VALUE!</v>
      </c>
      <c r="AT45" s="57">
        <v>1.0252278467021966E-2</v>
      </c>
      <c r="AU45" s="57">
        <v>2.2888462526165557E-2</v>
      </c>
      <c r="AV45" s="57">
        <v>0.1451133109414233</v>
      </c>
      <c r="AW45" s="57">
        <v>1.5559615905832118</v>
      </c>
      <c r="AX45" s="57" t="e">
        <v>#VALUE!</v>
      </c>
      <c r="AY45" s="57">
        <v>22.728987058492208</v>
      </c>
      <c r="AZ45" s="57">
        <v>0.20530562029974717</v>
      </c>
      <c r="BA45" s="57" t="e">
        <v>#VALUE!</v>
      </c>
      <c r="BB45" s="57">
        <v>0.85143349034886895</v>
      </c>
      <c r="BC45" s="57">
        <v>19.688760502004673</v>
      </c>
      <c r="BD45" s="57">
        <v>4.4700904819907468E-2</v>
      </c>
      <c r="BE45" s="57">
        <v>6.7359600558907148E-2</v>
      </c>
      <c r="BF45" s="57">
        <v>0.43540146306508337</v>
      </c>
      <c r="BG45" s="57">
        <v>5.9894960542902513</v>
      </c>
      <c r="BH45" s="57" t="e">
        <v>#VALUE!</v>
      </c>
      <c r="BI45" s="57">
        <v>5.6422635523623432</v>
      </c>
      <c r="BJ45" s="57">
        <v>0.40579918809065285</v>
      </c>
      <c r="BK45" s="57">
        <v>23.280273853517858</v>
      </c>
      <c r="BL45" s="57">
        <v>1.3013100008524294</v>
      </c>
      <c r="BN45" s="53"/>
      <c r="BO45" s="49"/>
      <c r="BP45" s="50"/>
      <c r="BQ45" s="52"/>
      <c r="BR45" s="51"/>
      <c r="BS45" s="50"/>
      <c r="BT45" s="49"/>
      <c r="BU45" s="53"/>
      <c r="BV45" s="50"/>
      <c r="BW45" s="50"/>
      <c r="BX45" s="50"/>
      <c r="BY45" s="53"/>
      <c r="BZ45" s="52"/>
      <c r="CA45" s="50"/>
      <c r="CB45" s="48"/>
      <c r="CC45" s="48"/>
      <c r="CD45" s="49"/>
      <c r="CE45" s="48"/>
      <c r="CF45" s="50"/>
      <c r="CG45" s="53"/>
      <c r="CH45" s="53"/>
      <c r="CI45" s="48"/>
      <c r="CJ45" s="53"/>
      <c r="CK45" s="49"/>
      <c r="CL45" s="50"/>
      <c r="CM45" s="50"/>
      <c r="CN45" s="53"/>
      <c r="CO45" s="49"/>
      <c r="CP45" s="51"/>
      <c r="CQ45" s="48"/>
      <c r="CR45" s="49"/>
      <c r="CS45" s="53"/>
      <c r="CT45" s="50"/>
      <c r="CU45" s="50"/>
      <c r="CV45" s="51"/>
      <c r="CW45" s="52"/>
      <c r="CX45" s="50"/>
      <c r="CY45" s="53"/>
      <c r="CZ45" s="50"/>
      <c r="DA45" s="53"/>
      <c r="DB45" s="53"/>
      <c r="DC45" s="53"/>
      <c r="DD45" s="50"/>
      <c r="DE45" s="50"/>
      <c r="DF45" s="53"/>
      <c r="DG45" s="52"/>
      <c r="DH45" s="48"/>
      <c r="DI45" s="53"/>
      <c r="DJ45" s="48"/>
      <c r="DK45" s="52"/>
      <c r="DL45" s="53"/>
      <c r="DM45" s="53"/>
      <c r="DN45" s="48"/>
      <c r="DO45" s="52"/>
      <c r="DP45" s="53"/>
      <c r="DQ45" s="50"/>
      <c r="DR45" s="48"/>
      <c r="DS45" s="52"/>
      <c r="DT45" s="50"/>
    </row>
    <row r="46" spans="1:124" x14ac:dyDescent="0.3">
      <c r="A46" s="59">
        <v>27</v>
      </c>
      <c r="B46" s="59" t="s">
        <v>276</v>
      </c>
      <c r="C46" s="59" t="s">
        <v>273</v>
      </c>
      <c r="D46" s="59" t="s">
        <v>283</v>
      </c>
      <c r="E46" s="101" t="s">
        <v>173</v>
      </c>
      <c r="F46" s="57">
        <v>4.41417051193677E-2</v>
      </c>
      <c r="G46" s="57">
        <v>2873.7847416974896</v>
      </c>
      <c r="H46" s="57">
        <v>1.5939227021351032</v>
      </c>
      <c r="I46" s="57">
        <v>1.3413181529357256</v>
      </c>
      <c r="J46" s="57">
        <v>178.52800363384864</v>
      </c>
      <c r="K46" s="57">
        <v>0.32914030710799491</v>
      </c>
      <c r="L46" s="57">
        <v>18719.687495648523</v>
      </c>
      <c r="M46" s="57">
        <v>0.104868806394433</v>
      </c>
      <c r="N46" s="57">
        <v>23.983766304494971</v>
      </c>
      <c r="O46" s="57">
        <v>8.3048340330535524</v>
      </c>
      <c r="P46" s="57">
        <v>4.3814045543743525</v>
      </c>
      <c r="Q46" s="57">
        <v>0.11458242266666478</v>
      </c>
      <c r="R46" s="57">
        <v>9.181332000192203</v>
      </c>
      <c r="S46" s="57">
        <v>1.7195242973260194</v>
      </c>
      <c r="T46" s="57">
        <v>0.81264389206953758</v>
      </c>
      <c r="U46" s="57">
        <v>0.58430504669297223</v>
      </c>
      <c r="V46" s="57">
        <v>21197.130989239406</v>
      </c>
      <c r="W46" s="57">
        <v>1.1914308273044316</v>
      </c>
      <c r="X46" s="57">
        <v>2.575808949136325</v>
      </c>
      <c r="Y46" s="57">
        <v>6.7777099619222209E-2</v>
      </c>
      <c r="Z46" s="57">
        <v>4.9096842537479909E-2</v>
      </c>
      <c r="AA46" s="57">
        <v>0.31322075707617958</v>
      </c>
      <c r="AB46" s="57" t="e">
        <v>#VALUE!</v>
      </c>
      <c r="AC46" s="57">
        <v>424.06730459921829</v>
      </c>
      <c r="AD46" s="57">
        <v>9.9351724793048568</v>
      </c>
      <c r="AE46" s="57">
        <v>5.9337932254139885</v>
      </c>
      <c r="AF46" s="57">
        <v>8.6856449123486418E-2</v>
      </c>
      <c r="AG46" s="57">
        <v>4432.7804751745534</v>
      </c>
      <c r="AH46" s="57">
        <v>2505.7329895725743</v>
      </c>
      <c r="AI46" s="57">
        <v>0.14421559126290337</v>
      </c>
      <c r="AJ46" s="57">
        <v>130.16418247216603</v>
      </c>
      <c r="AK46" s="57" t="e">
        <v>#VALUE!</v>
      </c>
      <c r="AL46" s="57">
        <v>11.97806049357418</v>
      </c>
      <c r="AM46" s="57">
        <v>10.893022176383727</v>
      </c>
      <c r="AN46" s="57">
        <v>626.63032427369035</v>
      </c>
      <c r="AO46" s="57">
        <v>7.844945508430861</v>
      </c>
      <c r="AP46" s="57">
        <v>2.9543778604433153</v>
      </c>
      <c r="AQ46" s="57" t="e">
        <v>#VALUE!</v>
      </c>
      <c r="AR46" s="57">
        <v>3.4860466383352855</v>
      </c>
      <c r="AS46" s="57" t="e">
        <v>#VALUE!</v>
      </c>
      <c r="AT46" s="57">
        <v>1.8114213433727048E-2</v>
      </c>
      <c r="AU46" s="57">
        <v>2.4276209939243232E-2</v>
      </c>
      <c r="AV46" s="57">
        <v>0.21200226720384513</v>
      </c>
      <c r="AW46" s="57">
        <v>2.5978880863506006</v>
      </c>
      <c r="AX46" s="57" t="e">
        <v>#VALUE!</v>
      </c>
      <c r="AY46" s="57">
        <v>50.964427932938804</v>
      </c>
      <c r="AZ46" s="57">
        <v>0.33299217293800704</v>
      </c>
      <c r="BA46" s="57" t="e">
        <v>#VALUE!</v>
      </c>
      <c r="BB46" s="57">
        <v>1.1107647977834645</v>
      </c>
      <c r="BC46" s="57">
        <v>16.853445169174005</v>
      </c>
      <c r="BD46" s="57">
        <v>3.705657650449265E-2</v>
      </c>
      <c r="BE46" s="57">
        <v>0.10543828960232066</v>
      </c>
      <c r="BF46" s="57">
        <v>0.61934982141486949</v>
      </c>
      <c r="BG46" s="57">
        <v>9.9874226824822099</v>
      </c>
      <c r="BH46" s="57" t="e">
        <v>#VALUE!</v>
      </c>
      <c r="BI46" s="57">
        <v>8.8263614441620124</v>
      </c>
      <c r="BJ46" s="57">
        <v>0.65341565088823705</v>
      </c>
      <c r="BK46" s="57">
        <v>39.104415787587264</v>
      </c>
      <c r="BL46" s="57">
        <v>1.6948801958985853</v>
      </c>
      <c r="BN46" s="53"/>
      <c r="BO46" s="49"/>
      <c r="BP46" s="50"/>
      <c r="BQ46" s="52"/>
      <c r="BR46" s="51"/>
      <c r="BS46" s="50"/>
      <c r="BT46" s="49"/>
      <c r="BU46" s="48"/>
      <c r="BV46" s="50"/>
      <c r="BW46" s="50"/>
      <c r="BX46" s="50"/>
      <c r="BY46" s="53"/>
      <c r="BZ46" s="50"/>
      <c r="CA46" s="50"/>
      <c r="CB46" s="48"/>
      <c r="CC46" s="48"/>
      <c r="CD46" s="49"/>
      <c r="CE46" s="48"/>
      <c r="CF46" s="50"/>
      <c r="CG46" s="53"/>
      <c r="CH46" s="53"/>
      <c r="CI46" s="48"/>
      <c r="CJ46" s="53"/>
      <c r="CK46" s="49"/>
      <c r="CL46" s="50"/>
      <c r="CM46" s="50"/>
      <c r="CN46" s="53"/>
      <c r="CO46" s="49"/>
      <c r="CP46" s="51"/>
      <c r="CQ46" s="48"/>
      <c r="CR46" s="49"/>
      <c r="CS46" s="53"/>
      <c r="CT46" s="50"/>
      <c r="CU46" s="50"/>
      <c r="CV46" s="51"/>
      <c r="CW46" s="52"/>
      <c r="CX46" s="50"/>
      <c r="CY46" s="53"/>
      <c r="CZ46" s="50"/>
      <c r="DA46" s="53"/>
      <c r="DB46" s="53"/>
      <c r="DC46" s="53"/>
      <c r="DD46" s="50"/>
      <c r="DE46" s="50"/>
      <c r="DF46" s="53"/>
      <c r="DG46" s="52"/>
      <c r="DH46" s="48"/>
      <c r="DI46" s="53"/>
      <c r="DJ46" s="50"/>
      <c r="DK46" s="52"/>
      <c r="DL46" s="53"/>
      <c r="DM46" s="53"/>
      <c r="DN46" s="48"/>
      <c r="DO46" s="52"/>
      <c r="DP46" s="53"/>
      <c r="DQ46" s="50"/>
      <c r="DR46" s="48"/>
      <c r="DS46" s="52"/>
      <c r="DT46" s="48"/>
    </row>
    <row r="47" spans="1:124" x14ac:dyDescent="0.3">
      <c r="A47" s="59">
        <v>33</v>
      </c>
      <c r="B47" s="59" t="s">
        <v>268</v>
      </c>
      <c r="C47" s="59" t="s">
        <v>275</v>
      </c>
      <c r="D47" s="59" t="s">
        <v>283</v>
      </c>
      <c r="E47" s="101" t="s">
        <v>174</v>
      </c>
      <c r="F47" s="57">
        <v>2.9026125613224794E-2</v>
      </c>
      <c r="G47" s="57">
        <v>2163.8661074022148</v>
      </c>
      <c r="H47" s="57">
        <v>1.7405422636165493</v>
      </c>
      <c r="I47" s="57">
        <v>2.6314630899570379</v>
      </c>
      <c r="J47" s="57">
        <v>133.8925250547731</v>
      </c>
      <c r="K47" s="57">
        <v>0.34781898661284816</v>
      </c>
      <c r="L47" s="57">
        <v>14484.085292640852</v>
      </c>
      <c r="M47" s="57">
        <v>7.8796791269425792E-2</v>
      </c>
      <c r="N47" s="57">
        <v>20.835892221935456</v>
      </c>
      <c r="O47" s="57">
        <v>6.7304533018504369</v>
      </c>
      <c r="P47" s="57">
        <v>3.5416207842654663</v>
      </c>
      <c r="Q47" s="57">
        <v>0.12510967793884892</v>
      </c>
      <c r="R47" s="57">
        <v>7.5959371945195073</v>
      </c>
      <c r="S47" s="57">
        <v>1.5388667651428041</v>
      </c>
      <c r="T47" s="57">
        <v>0.69523070569528322</v>
      </c>
      <c r="U47" s="57">
        <v>0.52019351818637727</v>
      </c>
      <c r="V47" s="57">
        <v>17361.081753667444</v>
      </c>
      <c r="W47" s="57">
        <v>0.88505781522434723</v>
      </c>
      <c r="X47" s="57">
        <v>2.286256045513996</v>
      </c>
      <c r="Y47" s="57">
        <v>4.9146916978300322E-2</v>
      </c>
      <c r="Z47" s="57">
        <v>3.8757673769459329E-2</v>
      </c>
      <c r="AA47" s="57">
        <v>0.2772523732726187</v>
      </c>
      <c r="AB47" s="57" t="e">
        <v>#VALUE!</v>
      </c>
      <c r="AC47" s="57">
        <v>377.70602594187966</v>
      </c>
      <c r="AD47" s="57">
        <v>8.5915311574683884</v>
      </c>
      <c r="AE47" s="57">
        <v>4.5857449764291704</v>
      </c>
      <c r="AF47" s="57">
        <v>6.8338448642838459E-2</v>
      </c>
      <c r="AG47" s="57">
        <v>3669.4467628639895</v>
      </c>
      <c r="AH47" s="57">
        <v>2334.5652447716984</v>
      </c>
      <c r="AI47" s="57">
        <v>0.12911555233739014</v>
      </c>
      <c r="AJ47" s="57">
        <v>165.30605658206264</v>
      </c>
      <c r="AK47" s="57" t="e">
        <v>#VALUE!</v>
      </c>
      <c r="AL47" s="57">
        <v>10.500759853308308</v>
      </c>
      <c r="AM47" s="57">
        <v>8.9633928762482658</v>
      </c>
      <c r="AN47" s="57">
        <v>610.41690032115753</v>
      </c>
      <c r="AO47" s="57">
        <v>6.570077702084232</v>
      </c>
      <c r="AP47" s="57">
        <v>2.5710403433801945</v>
      </c>
      <c r="AQ47" s="57" t="e">
        <v>#VALUE!</v>
      </c>
      <c r="AR47" s="57">
        <v>3.056660742526665</v>
      </c>
      <c r="AS47" s="57" t="e">
        <v>#VALUE!</v>
      </c>
      <c r="AT47" s="57">
        <v>1.0741075038578357E-2</v>
      </c>
      <c r="AU47" s="57">
        <v>2.1393161290795965E-2</v>
      </c>
      <c r="AV47" s="57">
        <v>0.18216176371227555</v>
      </c>
      <c r="AW47" s="57">
        <v>2.2792348628233436</v>
      </c>
      <c r="AX47" s="57" t="e">
        <v>#VALUE!</v>
      </c>
      <c r="AY47" s="57">
        <v>43.467393907230715</v>
      </c>
      <c r="AZ47" s="57">
        <v>0.28778860940495815</v>
      </c>
      <c r="BA47" s="57" t="e">
        <v>#VALUE!</v>
      </c>
      <c r="BB47" s="57">
        <v>1.0721978697359051</v>
      </c>
      <c r="BC47" s="57">
        <v>21.345330709662004</v>
      </c>
      <c r="BD47" s="57">
        <v>3.2452442761947357E-2</v>
      </c>
      <c r="BE47" s="57">
        <v>8.569186878386871E-2</v>
      </c>
      <c r="BF47" s="57">
        <v>0.54760886402125186</v>
      </c>
      <c r="BG47" s="57">
        <v>8.8180866322278462</v>
      </c>
      <c r="BH47" s="57" t="e">
        <v>#VALUE!</v>
      </c>
      <c r="BI47" s="57">
        <v>7.5842055558978947</v>
      </c>
      <c r="BJ47" s="57">
        <v>0.52871832401191643</v>
      </c>
      <c r="BK47" s="57">
        <v>33.197252423253204</v>
      </c>
      <c r="BL47" s="57">
        <v>1.7242598733054275</v>
      </c>
      <c r="BN47" s="53"/>
      <c r="BO47" s="49"/>
      <c r="BP47" s="50"/>
      <c r="BQ47" s="52"/>
      <c r="BR47" s="51"/>
      <c r="BS47" s="50"/>
      <c r="BT47" s="49"/>
      <c r="BU47" s="48"/>
      <c r="BV47" s="50"/>
      <c r="BW47" s="50"/>
      <c r="BX47" s="50"/>
      <c r="BY47" s="53"/>
      <c r="BZ47" s="52"/>
      <c r="CA47" s="50"/>
      <c r="CB47" s="48"/>
      <c r="CC47" s="48"/>
      <c r="CD47" s="49"/>
      <c r="CE47" s="48"/>
      <c r="CF47" s="50"/>
      <c r="CG47" s="53"/>
      <c r="CH47" s="53"/>
      <c r="CI47" s="48"/>
      <c r="CJ47" s="53"/>
      <c r="CK47" s="49"/>
      <c r="CL47" s="50"/>
      <c r="CM47" s="50"/>
      <c r="CN47" s="53"/>
      <c r="CO47" s="49"/>
      <c r="CP47" s="51"/>
      <c r="CQ47" s="48"/>
      <c r="CR47" s="49"/>
      <c r="CS47" s="53"/>
      <c r="CT47" s="50"/>
      <c r="CU47" s="50"/>
      <c r="CV47" s="51"/>
      <c r="CW47" s="52"/>
      <c r="CX47" s="50"/>
      <c r="CY47" s="53"/>
      <c r="CZ47" s="50"/>
      <c r="DA47" s="53"/>
      <c r="DB47" s="53"/>
      <c r="DC47" s="53"/>
      <c r="DD47" s="50"/>
      <c r="DE47" s="50"/>
      <c r="DF47" s="53"/>
      <c r="DG47" s="52"/>
      <c r="DH47" s="48"/>
      <c r="DI47" s="53"/>
      <c r="DJ47" s="50"/>
      <c r="DK47" s="52"/>
      <c r="DL47" s="53"/>
      <c r="DM47" s="53"/>
      <c r="DN47" s="48"/>
      <c r="DO47" s="52"/>
      <c r="DP47" s="53"/>
      <c r="DQ47" s="50"/>
      <c r="DR47" s="48"/>
      <c r="DS47" s="52"/>
      <c r="DT47" s="48"/>
    </row>
    <row r="48" spans="1:124" x14ac:dyDescent="0.3">
      <c r="A48" s="59">
        <v>51</v>
      </c>
      <c r="B48" s="59" t="s">
        <v>266</v>
      </c>
      <c r="C48" s="59" t="s">
        <v>275</v>
      </c>
      <c r="D48" s="59" t="s">
        <v>283</v>
      </c>
      <c r="E48" s="101" t="s">
        <v>175</v>
      </c>
      <c r="F48" s="57">
        <v>9.2077489429393984E-3</v>
      </c>
      <c r="G48" s="57">
        <v>1374.3029082741718</v>
      </c>
      <c r="H48" s="57">
        <v>1.1775033006327318</v>
      </c>
      <c r="I48" s="57">
        <v>0.19608088839623466</v>
      </c>
      <c r="J48" s="57">
        <v>68.310892838532396</v>
      </c>
      <c r="K48" s="57">
        <v>0.22085811630837307</v>
      </c>
      <c r="L48" s="57">
        <v>16048.871891442313</v>
      </c>
      <c r="M48" s="57">
        <v>5.9345947764463045E-2</v>
      </c>
      <c r="N48" s="57">
        <v>18.442303616984088</v>
      </c>
      <c r="O48" s="57">
        <v>5.0030032824628847</v>
      </c>
      <c r="P48" s="57">
        <v>2.749416606119488</v>
      </c>
      <c r="Q48" s="57">
        <v>0.11806819231307411</v>
      </c>
      <c r="R48" s="57">
        <v>6.3416282345162402</v>
      </c>
      <c r="S48" s="57">
        <v>1.2055210269556671</v>
      </c>
      <c r="T48" s="57">
        <v>0.53389892600135036</v>
      </c>
      <c r="U48" s="57">
        <v>0.42071589159970729</v>
      </c>
      <c r="V48" s="57">
        <v>11453.646768189225</v>
      </c>
      <c r="W48" s="57">
        <v>0.65191497894216455</v>
      </c>
      <c r="X48" s="57">
        <v>1.8639248921874889</v>
      </c>
      <c r="Y48" s="57">
        <v>4.1770793856607411E-2</v>
      </c>
      <c r="Z48" s="57">
        <v>4.4485190282383215E-2</v>
      </c>
      <c r="AA48" s="57">
        <v>0.21068609291228335</v>
      </c>
      <c r="AB48" s="57" t="e">
        <v>#VALUE!</v>
      </c>
      <c r="AC48" s="57">
        <v>336.14472399708762</v>
      </c>
      <c r="AD48" s="57">
        <v>7.324011118303237</v>
      </c>
      <c r="AE48" s="57">
        <v>3.2415351299160808</v>
      </c>
      <c r="AF48" s="57">
        <v>5.4808100669293064E-2</v>
      </c>
      <c r="AG48" s="57">
        <v>2707.8654534569687</v>
      </c>
      <c r="AH48" s="57">
        <v>626.64564932304665</v>
      </c>
      <c r="AI48" s="57">
        <v>6.9379495703490862E-2</v>
      </c>
      <c r="AJ48" s="57">
        <v>449.63258142880386</v>
      </c>
      <c r="AK48" s="57" t="e">
        <v>#VALUE!</v>
      </c>
      <c r="AL48" s="57">
        <v>8.863013921995579</v>
      </c>
      <c r="AM48" s="57">
        <v>7.9371842862182049</v>
      </c>
      <c r="AN48" s="57">
        <v>347.41329363228499</v>
      </c>
      <c r="AO48" s="57">
        <v>5.3455261041105429</v>
      </c>
      <c r="AP48" s="57">
        <v>2.1992410199604651</v>
      </c>
      <c r="AQ48" s="57" t="e">
        <v>#VALUE!</v>
      </c>
      <c r="AR48" s="57">
        <v>2.7549214076224335</v>
      </c>
      <c r="AS48" s="57" t="e">
        <v>#VALUE!</v>
      </c>
      <c r="AT48" s="57">
        <v>2.3498099707320488E-2</v>
      </c>
      <c r="AU48" s="57">
        <v>2.3394568875484301E-2</v>
      </c>
      <c r="AV48" s="57">
        <v>9.6253428259117743E-2</v>
      </c>
      <c r="AW48" s="57">
        <v>1.8672116442683564</v>
      </c>
      <c r="AX48" s="57" t="e">
        <v>#VALUE!</v>
      </c>
      <c r="AY48" s="57">
        <v>30.529777662758942</v>
      </c>
      <c r="AZ48" s="57">
        <v>0.23200672786925</v>
      </c>
      <c r="BA48" s="57" t="e">
        <v>#VALUE!</v>
      </c>
      <c r="BB48" s="57">
        <v>0.81927222944489642</v>
      </c>
      <c r="BC48" s="57">
        <v>19.331500148844995</v>
      </c>
      <c r="BD48" s="57">
        <v>3.7325195358521697E-2</v>
      </c>
      <c r="BE48" s="57">
        <v>6.613537501408065E-2</v>
      </c>
      <c r="BF48" s="57">
        <v>0.44351512405646537</v>
      </c>
      <c r="BG48" s="57">
        <v>6.9043601132013022</v>
      </c>
      <c r="BH48" s="57" t="e">
        <v>#VALUE!</v>
      </c>
      <c r="BI48" s="57">
        <v>5.8030130479789666</v>
      </c>
      <c r="BJ48" s="57">
        <v>0.40729927200574578</v>
      </c>
      <c r="BK48" s="57">
        <v>22.970552916474244</v>
      </c>
      <c r="BL48" s="57">
        <v>1.9505947388492111</v>
      </c>
    </row>
    <row r="49" spans="1:64" x14ac:dyDescent="0.3">
      <c r="A49" s="62"/>
      <c r="B49" s="62"/>
      <c r="C49" s="62"/>
      <c r="D49" s="62"/>
      <c r="E49" s="47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64" x14ac:dyDescent="0.3">
      <c r="A50" s="15" t="s">
        <v>4</v>
      </c>
      <c r="B50" s="15"/>
      <c r="C50" s="15"/>
      <c r="D50" s="15" t="s">
        <v>284</v>
      </c>
      <c r="E50" s="17" t="s">
        <v>187</v>
      </c>
      <c r="F50" s="58">
        <v>5.8467965620559351E-2</v>
      </c>
      <c r="G50" s="58">
        <v>4212.6418241948213</v>
      </c>
      <c r="H50" s="58">
        <v>4.2176504018814063</v>
      </c>
      <c r="I50" s="58">
        <v>20.02875290638967</v>
      </c>
      <c r="J50" s="58">
        <v>176.32599057373355</v>
      </c>
      <c r="K50" s="58">
        <v>0.51108008532853799</v>
      </c>
      <c r="L50" s="58">
        <v>13733.424694937767</v>
      </c>
      <c r="M50" s="58">
        <v>0.17782630396105492</v>
      </c>
      <c r="N50" s="58">
        <v>12.951202151825621</v>
      </c>
      <c r="O50" s="58">
        <v>5.9433966505507101</v>
      </c>
      <c r="P50" s="58">
        <v>7.1927056256622848</v>
      </c>
      <c r="Q50" s="58">
        <v>0.11242351228998704</v>
      </c>
      <c r="R50" s="58">
        <v>18.170909493562228</v>
      </c>
      <c r="S50" s="58">
        <v>1.8046906976863069</v>
      </c>
      <c r="T50" s="58">
        <v>0.77764479403975062</v>
      </c>
      <c r="U50" s="58">
        <v>0.56088773038633899</v>
      </c>
      <c r="V50" s="58">
        <v>13742.525859598467</v>
      </c>
      <c r="W50" s="58">
        <v>1.1145633543249458</v>
      </c>
      <c r="X50" s="58">
        <v>2.5711059644462737</v>
      </c>
      <c r="Y50" s="58">
        <v>4.3340448352303079E-2</v>
      </c>
      <c r="Z50" s="58">
        <v>2.4685354751978993E-2</v>
      </c>
      <c r="AA50" s="58">
        <v>0.32047940747509041</v>
      </c>
      <c r="AB50" s="58" t="e">
        <v>#VALUE!</v>
      </c>
      <c r="AC50" s="58">
        <v>2163.6259247623343</v>
      </c>
      <c r="AD50" s="58">
        <v>5.3445523737386482</v>
      </c>
      <c r="AE50" s="58">
        <v>8.3165026932548507</v>
      </c>
      <c r="AF50" s="58">
        <v>6.944386427881992E-2</v>
      </c>
      <c r="AG50" s="58">
        <v>8215.0554508713612</v>
      </c>
      <c r="AH50" s="58">
        <v>172.85976016420383</v>
      </c>
      <c r="AI50" s="58">
        <v>0.21857639382387406</v>
      </c>
      <c r="AJ50" s="58">
        <v>9273.572936579063</v>
      </c>
      <c r="AK50" s="58" t="e">
        <v>#VALUE!</v>
      </c>
      <c r="AL50" s="58">
        <v>8.3647265086165721</v>
      </c>
      <c r="AM50" s="58">
        <v>13.850294681244494</v>
      </c>
      <c r="AN50" s="58">
        <v>784.48921051817183</v>
      </c>
      <c r="AO50" s="58">
        <v>15.24929849924794</v>
      </c>
      <c r="AP50" s="58">
        <v>1.8515903923189965</v>
      </c>
      <c r="AQ50" s="58" t="e">
        <v>#VALUE!</v>
      </c>
      <c r="AR50" s="58">
        <v>6.5094802633341207</v>
      </c>
      <c r="AS50" s="58" t="e">
        <v>#VALUE!</v>
      </c>
      <c r="AT50" s="58">
        <v>2.6216092397232316E-2</v>
      </c>
      <c r="AU50" s="58">
        <v>4.0148697479047812E-2</v>
      </c>
      <c r="AV50" s="58">
        <v>0.19914000271992111</v>
      </c>
      <c r="AW50" s="58">
        <v>2.2337829372500577</v>
      </c>
      <c r="AX50" s="58">
        <v>4.9788165114764043E-3</v>
      </c>
      <c r="AY50" s="58">
        <v>38.609067181301064</v>
      </c>
      <c r="AZ50" s="58">
        <v>0.35246630263452328</v>
      </c>
      <c r="BA50" s="58" t="e">
        <v>#VALUE!</v>
      </c>
      <c r="BB50" s="58">
        <v>3.1761536853366326</v>
      </c>
      <c r="BC50" s="58">
        <v>15.214782333209945</v>
      </c>
      <c r="BD50" s="58">
        <v>4.8341745512528331E-2</v>
      </c>
      <c r="BE50" s="58">
        <v>9.2735103880987782E-2</v>
      </c>
      <c r="BF50" s="58">
        <v>0.89651986053423394</v>
      </c>
      <c r="BG50" s="58">
        <v>26.891457703693241</v>
      </c>
      <c r="BH50" s="58" t="e">
        <v>#VALUE!</v>
      </c>
      <c r="BI50" s="58">
        <v>9.0482931613759678</v>
      </c>
      <c r="BJ50" s="58">
        <v>0.53626538658381029</v>
      </c>
      <c r="BK50" s="58">
        <v>70.697652258130319</v>
      </c>
      <c r="BL50" s="58">
        <v>0.97068624188762731</v>
      </c>
    </row>
    <row r="51" spans="1:64" x14ac:dyDescent="0.3">
      <c r="A51" s="15" t="s">
        <v>5</v>
      </c>
      <c r="B51" s="15"/>
      <c r="C51" s="15"/>
      <c r="D51" s="15" t="s">
        <v>284</v>
      </c>
      <c r="E51" s="17" t="s">
        <v>186</v>
      </c>
      <c r="F51" s="58">
        <v>7.8344802384137574E-2</v>
      </c>
      <c r="G51" s="58">
        <v>4226.9437764387521</v>
      </c>
      <c r="H51" s="58">
        <v>4.1512053864156568</v>
      </c>
      <c r="I51" s="58">
        <v>18.75101419914759</v>
      </c>
      <c r="J51" s="58">
        <v>176.52160012537075</v>
      </c>
      <c r="K51" s="58">
        <v>0.35243231481161308</v>
      </c>
      <c r="L51" s="58">
        <v>14688.159327972946</v>
      </c>
      <c r="M51" s="58">
        <v>0.17789903782970687</v>
      </c>
      <c r="N51" s="58">
        <v>12.670322499546511</v>
      </c>
      <c r="O51" s="58">
        <v>6.0313325090003458</v>
      </c>
      <c r="P51" s="58">
        <v>7.3892900993325448</v>
      </c>
      <c r="Q51" s="58">
        <v>0.11287050058542455</v>
      </c>
      <c r="R51" s="58">
        <v>18.081801643878759</v>
      </c>
      <c r="S51" s="58">
        <v>1.7555071391825725</v>
      </c>
      <c r="T51" s="58">
        <v>0.74430581001430451</v>
      </c>
      <c r="U51" s="58">
        <v>0.53742113544817294</v>
      </c>
      <c r="V51" s="58">
        <v>14376.432441835716</v>
      </c>
      <c r="W51" s="58">
        <v>1.1339449161529582</v>
      </c>
      <c r="X51" s="58">
        <v>2.5826310546804527</v>
      </c>
      <c r="Y51" s="58">
        <v>4.8457253491047521E-2</v>
      </c>
      <c r="Z51" s="58">
        <v>2.7386484284784778E-2</v>
      </c>
      <c r="AA51" s="58">
        <v>0.31348587550984641</v>
      </c>
      <c r="AB51" s="58" t="e">
        <v>#VALUE!</v>
      </c>
      <c r="AC51" s="58">
        <v>2147.3274257091371</v>
      </c>
      <c r="AD51" s="58">
        <v>5.2377837304203618</v>
      </c>
      <c r="AE51" s="58">
        <v>7.8981017551307229</v>
      </c>
      <c r="AF51" s="58">
        <v>6.9055842271866161E-2</v>
      </c>
      <c r="AG51" s="58">
        <v>7996.0988348018582</v>
      </c>
      <c r="AH51" s="58">
        <v>177.03727801447783</v>
      </c>
      <c r="AI51" s="58">
        <v>0.25147093677920995</v>
      </c>
      <c r="AJ51" s="58">
        <v>9050.3274987357217</v>
      </c>
      <c r="AK51" s="58" t="e">
        <v>#VALUE!</v>
      </c>
      <c r="AL51" s="58">
        <v>8.0554131561931026</v>
      </c>
      <c r="AM51" s="58">
        <v>14.038524530098554</v>
      </c>
      <c r="AN51" s="58">
        <v>772.64340643844037</v>
      </c>
      <c r="AO51" s="58">
        <v>17.101524537814917</v>
      </c>
      <c r="AP51" s="58">
        <v>1.8085591432879491</v>
      </c>
      <c r="AQ51" s="58" t="e">
        <v>#VALUE!</v>
      </c>
      <c r="AR51" s="58">
        <v>6.6399674348944915</v>
      </c>
      <c r="AS51" s="58" t="e">
        <v>#VALUE!</v>
      </c>
      <c r="AT51" s="58">
        <v>3.1367809156037117E-2</v>
      </c>
      <c r="AU51" s="58">
        <v>2.8286548634707018E-2</v>
      </c>
      <c r="AV51" s="58">
        <v>0.41152557632674835</v>
      </c>
      <c r="AW51" s="58">
        <v>2.2147692092925082</v>
      </c>
      <c r="AX51" s="58">
        <v>1.9906265184371122E-2</v>
      </c>
      <c r="AY51" s="58">
        <v>38.608361433114233</v>
      </c>
      <c r="AZ51" s="58">
        <v>0.33843352823650497</v>
      </c>
      <c r="BA51" s="58" t="e">
        <v>#VALUE!</v>
      </c>
      <c r="BB51" s="58">
        <v>3.177629123661998</v>
      </c>
      <c r="BC51" s="58">
        <v>15.839982811296501</v>
      </c>
      <c r="BD51" s="58">
        <v>5.3177833263126237E-2</v>
      </c>
      <c r="BE51" s="58">
        <v>9.1535126071548401E-2</v>
      </c>
      <c r="BF51" s="58">
        <v>0.89562989671551052</v>
      </c>
      <c r="BG51" s="58">
        <v>27.090204130122775</v>
      </c>
      <c r="BH51" s="58" t="e">
        <v>#VALUE!</v>
      </c>
      <c r="BI51" s="58">
        <v>9.0291674604960637</v>
      </c>
      <c r="BJ51" s="58">
        <v>0.53384851204363293</v>
      </c>
      <c r="BK51" s="58">
        <v>71.536292577479117</v>
      </c>
      <c r="BL51" s="58">
        <v>0.97490815871038339</v>
      </c>
    </row>
    <row r="52" spans="1:64" x14ac:dyDescent="0.3">
      <c r="A52" s="15" t="s">
        <v>6</v>
      </c>
      <c r="B52" s="15"/>
      <c r="C52" s="15"/>
      <c r="D52" s="15" t="s">
        <v>284</v>
      </c>
      <c r="E52" s="17" t="s">
        <v>185</v>
      </c>
      <c r="F52" s="58">
        <v>4.9526348875965208E-2</v>
      </c>
      <c r="G52" s="58">
        <v>4431.6797802894735</v>
      </c>
      <c r="H52" s="58">
        <v>3.6953420836075566</v>
      </c>
      <c r="I52" s="58">
        <v>19.309585026424791</v>
      </c>
      <c r="J52" s="58">
        <v>170.47707481600705</v>
      </c>
      <c r="K52" s="58">
        <v>0.48266931747410091</v>
      </c>
      <c r="L52" s="58">
        <v>14831.890870186457</v>
      </c>
      <c r="M52" s="58">
        <v>0.17152727853525482</v>
      </c>
      <c r="N52" s="58">
        <v>12.385451095246268</v>
      </c>
      <c r="O52" s="58">
        <v>6.0554498447834852</v>
      </c>
      <c r="P52" s="58">
        <v>7.2407364703665555</v>
      </c>
      <c r="Q52" s="58">
        <v>0.10158988686315418</v>
      </c>
      <c r="R52" s="58">
        <v>18.130421352127584</v>
      </c>
      <c r="S52" s="58">
        <v>1.6638832379929394</v>
      </c>
      <c r="T52" s="58">
        <v>0.71595971588765617</v>
      </c>
      <c r="U52" s="58">
        <v>0.531523489166148</v>
      </c>
      <c r="V52" s="58">
        <v>14493.724413368644</v>
      </c>
      <c r="W52" s="58">
        <v>1.0420796313460141</v>
      </c>
      <c r="X52" s="58">
        <v>2.3690734872211423</v>
      </c>
      <c r="Y52" s="58">
        <v>4.2312948247710591E-2</v>
      </c>
      <c r="Z52" s="58">
        <v>2.2447559682864708E-2</v>
      </c>
      <c r="AA52" s="58">
        <v>0.2977142627734472</v>
      </c>
      <c r="AB52" s="58" t="e">
        <v>#VALUE!</v>
      </c>
      <c r="AC52" s="58">
        <v>2173.1871426196712</v>
      </c>
      <c r="AD52" s="58">
        <v>5.1055170304885484</v>
      </c>
      <c r="AE52" s="58">
        <v>8.6462295869085946</v>
      </c>
      <c r="AF52" s="58">
        <v>6.5073306839969189E-2</v>
      </c>
      <c r="AG52" s="58">
        <v>8532.0240281558126</v>
      </c>
      <c r="AH52" s="58">
        <v>174.9585143123538</v>
      </c>
      <c r="AI52" s="58">
        <v>0.2032276975860883</v>
      </c>
      <c r="AJ52" s="58">
        <v>9618.3896223808333</v>
      </c>
      <c r="AK52" s="58" t="e">
        <v>#VALUE!</v>
      </c>
      <c r="AL52" s="58">
        <v>7.932935130168274</v>
      </c>
      <c r="AM52" s="58">
        <v>14.066960088144471</v>
      </c>
      <c r="AN52" s="58">
        <v>797.02909874575244</v>
      </c>
      <c r="AO52" s="58">
        <v>15.561924438686116</v>
      </c>
      <c r="AP52" s="58">
        <v>1.7573454727019699</v>
      </c>
      <c r="AQ52" s="58" t="e">
        <v>#VALUE!</v>
      </c>
      <c r="AR52" s="58">
        <v>6.0982757781161583</v>
      </c>
      <c r="AS52" s="58" t="e">
        <v>#VALUE!</v>
      </c>
      <c r="AT52" s="58">
        <v>2.6338979829396557E-2</v>
      </c>
      <c r="AU52" s="58">
        <v>2.3384629440358462E-2</v>
      </c>
      <c r="AV52" s="58">
        <v>0.15348359472286768</v>
      </c>
      <c r="AW52" s="58">
        <v>2.1522580525478903</v>
      </c>
      <c r="AX52" s="58">
        <v>6.3100391510761532E-3</v>
      </c>
      <c r="AY52" s="58">
        <v>37.032362450861356</v>
      </c>
      <c r="AZ52" s="58">
        <v>0.32266238523087154</v>
      </c>
      <c r="BA52" s="58" t="e">
        <v>#VALUE!</v>
      </c>
      <c r="BB52" s="58">
        <v>3.243898742914038</v>
      </c>
      <c r="BC52" s="58">
        <v>15.098801149038076</v>
      </c>
      <c r="BD52" s="58">
        <v>4.7212275096755303E-2</v>
      </c>
      <c r="BE52" s="58">
        <v>8.1969958818221597E-2</v>
      </c>
      <c r="BF52" s="58">
        <v>0.88713068360257485</v>
      </c>
      <c r="BG52" s="58">
        <v>26.829023089429377</v>
      </c>
      <c r="BH52" s="58" t="e">
        <v>#VALUE!</v>
      </c>
      <c r="BI52" s="58">
        <v>8.5790293266158582</v>
      </c>
      <c r="BJ52" s="58">
        <v>0.47648606512714431</v>
      </c>
      <c r="BK52" s="58">
        <v>70.873371454327781</v>
      </c>
      <c r="BL52" s="58">
        <v>0.92969992517587485</v>
      </c>
    </row>
    <row r="53" spans="1:64" x14ac:dyDescent="0.3">
      <c r="A53" s="35"/>
      <c r="B53" s="35"/>
      <c r="C53" s="35"/>
      <c r="D53" s="35"/>
      <c r="E53" s="4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64" x14ac:dyDescent="0.3">
      <c r="A54" s="107" t="s">
        <v>67</v>
      </c>
      <c r="B54" s="6"/>
      <c r="C54" s="6"/>
      <c r="D54" s="6"/>
      <c r="E54" s="12"/>
      <c r="F54" s="3">
        <f t="shared" ref="F54:AK54" si="0">AVERAGE(F48:F51)</f>
        <v>4.8673505649212107E-2</v>
      </c>
      <c r="G54" s="3">
        <f t="shared" si="0"/>
        <v>3271.2961696359148</v>
      </c>
      <c r="H54" s="3">
        <f t="shared" si="0"/>
        <v>3.1821196963099312</v>
      </c>
      <c r="I54" s="3">
        <f t="shared" si="0"/>
        <v>12.991949331311167</v>
      </c>
      <c r="J54" s="3">
        <f t="shared" si="0"/>
        <v>140.38616117921222</v>
      </c>
      <c r="K54" s="3">
        <f t="shared" si="0"/>
        <v>0.36145683881617474</v>
      </c>
      <c r="L54" s="3">
        <f t="shared" si="0"/>
        <v>14823.485304784341</v>
      </c>
      <c r="M54" s="3">
        <f t="shared" si="0"/>
        <v>0.1383570965184083</v>
      </c>
      <c r="N54" s="3">
        <f t="shared" si="0"/>
        <v>14.687942756118739</v>
      </c>
      <c r="O54" s="3">
        <f t="shared" si="0"/>
        <v>5.6592441473379802</v>
      </c>
      <c r="P54" s="3">
        <f t="shared" si="0"/>
        <v>5.7771374437047731</v>
      </c>
      <c r="Q54" s="3">
        <f t="shared" si="0"/>
        <v>0.1144540683961619</v>
      </c>
      <c r="R54" s="3">
        <f t="shared" si="0"/>
        <v>14.198113123985742</v>
      </c>
      <c r="S54" s="3">
        <f t="shared" si="0"/>
        <v>1.5885729546081822</v>
      </c>
      <c r="T54" s="3">
        <f t="shared" si="0"/>
        <v>0.68528317668513505</v>
      </c>
      <c r="U54" s="3">
        <f t="shared" si="0"/>
        <v>0.50634158581140642</v>
      </c>
      <c r="V54" s="3">
        <f t="shared" si="0"/>
        <v>13190.868356541136</v>
      </c>
      <c r="W54" s="3">
        <f t="shared" si="0"/>
        <v>0.96680774980668949</v>
      </c>
      <c r="X54" s="3">
        <f t="shared" si="0"/>
        <v>2.3392206371047384</v>
      </c>
      <c r="Y54" s="3">
        <f t="shared" si="0"/>
        <v>4.4522831899986008E-2</v>
      </c>
      <c r="Z54" s="3">
        <f t="shared" si="0"/>
        <v>3.2185676439715663E-2</v>
      </c>
      <c r="AA54" s="3">
        <f t="shared" si="0"/>
        <v>0.28155045863240674</v>
      </c>
      <c r="AB54" s="3" t="e">
        <f t="shared" si="0"/>
        <v>#VALUE!</v>
      </c>
      <c r="AC54" s="3">
        <f t="shared" si="0"/>
        <v>1549.0326914895195</v>
      </c>
      <c r="AD54" s="3">
        <f t="shared" si="0"/>
        <v>5.9687824074874163</v>
      </c>
      <c r="AE54" s="3">
        <f t="shared" si="0"/>
        <v>6.4853798594338841</v>
      </c>
      <c r="AF54" s="3">
        <f t="shared" si="0"/>
        <v>6.4435935739993053E-2</v>
      </c>
      <c r="AG54" s="3">
        <f t="shared" si="0"/>
        <v>6306.3399130433963</v>
      </c>
      <c r="AH54" s="3">
        <f t="shared" si="0"/>
        <v>325.51422916724277</v>
      </c>
      <c r="AI54" s="3">
        <f t="shared" si="0"/>
        <v>0.17980894210219164</v>
      </c>
      <c r="AJ54" s="3">
        <f t="shared" si="0"/>
        <v>6257.8443389145295</v>
      </c>
      <c r="AK54" s="3" t="e">
        <f t="shared" si="0"/>
        <v>#VALUE!</v>
      </c>
      <c r="AL54" s="3">
        <f t="shared" ref="AL54:BL54" si="1">AVERAGE(AL48:AL51)</f>
        <v>8.4277178622684179</v>
      </c>
      <c r="AM54" s="3">
        <f t="shared" si="1"/>
        <v>11.942001165853751</v>
      </c>
      <c r="AN54" s="3">
        <f t="shared" si="1"/>
        <v>634.84863686296569</v>
      </c>
      <c r="AO54" s="3">
        <f t="shared" si="1"/>
        <v>12.565449713724467</v>
      </c>
      <c r="AP54" s="3">
        <f t="shared" si="1"/>
        <v>1.9531301851891369</v>
      </c>
      <c r="AQ54" s="3" t="e">
        <f t="shared" si="1"/>
        <v>#VALUE!</v>
      </c>
      <c r="AR54" s="3">
        <f t="shared" si="1"/>
        <v>5.3014563686170151</v>
      </c>
      <c r="AS54" s="3" t="e">
        <f t="shared" si="1"/>
        <v>#VALUE!</v>
      </c>
      <c r="AT54" s="3">
        <f t="shared" si="1"/>
        <v>2.7027333753529975E-2</v>
      </c>
      <c r="AU54" s="3">
        <f t="shared" si="1"/>
        <v>3.0609938329746376E-2</v>
      </c>
      <c r="AV54" s="3">
        <f t="shared" si="1"/>
        <v>0.23563966910192904</v>
      </c>
      <c r="AW54" s="3">
        <f t="shared" si="1"/>
        <v>2.105254596936974</v>
      </c>
      <c r="AX54" s="3" t="e">
        <f t="shared" si="1"/>
        <v>#VALUE!</v>
      </c>
      <c r="AY54" s="3">
        <f t="shared" si="1"/>
        <v>35.915735425724741</v>
      </c>
      <c r="AZ54" s="3">
        <f t="shared" si="1"/>
        <v>0.30763551958009278</v>
      </c>
      <c r="BA54" s="3" t="e">
        <f t="shared" si="1"/>
        <v>#VALUE!</v>
      </c>
      <c r="BB54" s="3">
        <f t="shared" si="1"/>
        <v>2.3910183461478423</v>
      </c>
      <c r="BC54" s="3">
        <f t="shared" si="1"/>
        <v>16.795421764450481</v>
      </c>
      <c r="BD54" s="3">
        <f t="shared" si="1"/>
        <v>4.6281591378058762E-2</v>
      </c>
      <c r="BE54" s="3">
        <f t="shared" si="1"/>
        <v>8.3468534988872287E-2</v>
      </c>
      <c r="BF54" s="3">
        <f t="shared" si="1"/>
        <v>0.74522162710207007</v>
      </c>
      <c r="BG54" s="3">
        <f t="shared" si="1"/>
        <v>20.29534064900577</v>
      </c>
      <c r="BH54" s="3" t="e">
        <f t="shared" si="1"/>
        <v>#VALUE!</v>
      </c>
      <c r="BI54" s="3">
        <f t="shared" si="1"/>
        <v>7.9601578899503336</v>
      </c>
      <c r="BJ54" s="3">
        <f t="shared" si="1"/>
        <v>0.49247105687772968</v>
      </c>
      <c r="BK54" s="3">
        <f t="shared" si="1"/>
        <v>55.068165917361227</v>
      </c>
      <c r="BL54" s="3">
        <f t="shared" si="1"/>
        <v>1.2987297131490738</v>
      </c>
    </row>
    <row r="55" spans="1:64" x14ac:dyDescent="0.3">
      <c r="A55" s="107" t="s">
        <v>68</v>
      </c>
      <c r="B55" s="6"/>
      <c r="C55" s="6"/>
      <c r="D55" s="6"/>
      <c r="E55" s="12"/>
      <c r="F55" s="2">
        <f t="shared" ref="F55:AK55" si="2">STDEV(F48:F51)</f>
        <v>3.5593982977892714E-2</v>
      </c>
      <c r="G55" s="2">
        <f t="shared" si="2"/>
        <v>1642.8599184648679</v>
      </c>
      <c r="H55" s="2">
        <f t="shared" si="2"/>
        <v>1.7363665815096332</v>
      </c>
      <c r="I55" s="2">
        <f t="shared" si="2"/>
        <v>11.099947790745942</v>
      </c>
      <c r="J55" s="2">
        <f t="shared" si="2"/>
        <v>62.419089993045652</v>
      </c>
      <c r="K55" s="2">
        <f t="shared" si="2"/>
        <v>0.1453212969616535</v>
      </c>
      <c r="L55" s="2">
        <f t="shared" si="2"/>
        <v>1163.6403095244511</v>
      </c>
      <c r="M55" s="2">
        <f t="shared" si="2"/>
        <v>6.8425671667273036E-2</v>
      </c>
      <c r="N55" s="2">
        <f t="shared" si="2"/>
        <v>3.2544035474975082</v>
      </c>
      <c r="O55" s="2">
        <f t="shared" si="2"/>
        <v>0.57001950260436585</v>
      </c>
      <c r="P55" s="2">
        <f t="shared" si="2"/>
        <v>2.6239248210616011</v>
      </c>
      <c r="Q55" s="2">
        <f t="shared" si="2"/>
        <v>3.137892349836459E-3</v>
      </c>
      <c r="R55" s="2">
        <f t="shared" si="2"/>
        <v>6.8040613728908799</v>
      </c>
      <c r="S55" s="2">
        <f t="shared" si="2"/>
        <v>0.33264296184573439</v>
      </c>
      <c r="T55" s="2">
        <f t="shared" si="2"/>
        <v>0.13215810788703306</v>
      </c>
      <c r="U55" s="2">
        <f t="shared" si="2"/>
        <v>7.5076560266334205E-2</v>
      </c>
      <c r="V55" s="2">
        <f t="shared" si="2"/>
        <v>1537.5023655357022</v>
      </c>
      <c r="W55" s="2">
        <f t="shared" si="2"/>
        <v>0.27287726928378842</v>
      </c>
      <c r="X55" s="2">
        <f t="shared" si="2"/>
        <v>0.41165852448182833</v>
      </c>
      <c r="Y55" s="2">
        <f t="shared" si="2"/>
        <v>3.4965280995757331E-3</v>
      </c>
      <c r="Z55" s="2">
        <f t="shared" si="2"/>
        <v>1.0736971442763879E-2</v>
      </c>
      <c r="AA55" s="2">
        <f t="shared" si="2"/>
        <v>6.1469879770695589E-2</v>
      </c>
      <c r="AB55" s="2" t="e">
        <f t="shared" si="2"/>
        <v>#VALUE!</v>
      </c>
      <c r="AC55" s="2">
        <f t="shared" si="2"/>
        <v>1050.4234034587146</v>
      </c>
      <c r="AD55" s="2">
        <f t="shared" si="2"/>
        <v>1.1748759635653627</v>
      </c>
      <c r="AE55" s="2">
        <f t="shared" si="2"/>
        <v>2.8170305834639295</v>
      </c>
      <c r="AF55" s="2">
        <f t="shared" si="2"/>
        <v>8.3402066150018266E-3</v>
      </c>
      <c r="AG55" s="2">
        <f t="shared" si="2"/>
        <v>3118.2926942723047</v>
      </c>
      <c r="AH55" s="2">
        <f t="shared" si="2"/>
        <v>260.79582448274709</v>
      </c>
      <c r="AI55" s="2">
        <f t="shared" si="2"/>
        <v>9.7038702139933583E-2</v>
      </c>
      <c r="AJ55" s="2">
        <f t="shared" si="2"/>
        <v>5031.2972975392777</v>
      </c>
      <c r="AK55" s="2" t="e">
        <f t="shared" si="2"/>
        <v>#VALUE!</v>
      </c>
      <c r="AL55" s="2">
        <f t="shared" ref="AL55:BL55" si="3">STDEV(AL48:AL51)</f>
        <v>0.40746862726761618</v>
      </c>
      <c r="AM55" s="2">
        <f t="shared" si="3"/>
        <v>3.469549869732413</v>
      </c>
      <c r="AN55" s="2">
        <f t="shared" si="3"/>
        <v>248.99676337691255</v>
      </c>
      <c r="AO55" s="2">
        <f t="shared" si="3"/>
        <v>6.3208510519535075</v>
      </c>
      <c r="AP55" s="2">
        <f t="shared" si="3"/>
        <v>0.21422144930462264</v>
      </c>
      <c r="AQ55" s="2" t="e">
        <f t="shared" si="3"/>
        <v>#VALUE!</v>
      </c>
      <c r="AR55" s="2">
        <f t="shared" si="3"/>
        <v>2.2063288413473652</v>
      </c>
      <c r="AS55" s="2" t="e">
        <f t="shared" si="3"/>
        <v>#VALUE!</v>
      </c>
      <c r="AT55" s="2">
        <f t="shared" si="3"/>
        <v>3.9970821989834902E-3</v>
      </c>
      <c r="AU55" s="2">
        <f t="shared" si="3"/>
        <v>8.6153242000778871E-3</v>
      </c>
      <c r="AV55" s="2">
        <f t="shared" si="3"/>
        <v>0.16077406840436961</v>
      </c>
      <c r="AW55" s="2">
        <f t="shared" si="3"/>
        <v>0.20637033689245712</v>
      </c>
      <c r="AX55" s="2" t="e">
        <f t="shared" si="3"/>
        <v>#VALUE!</v>
      </c>
      <c r="AY55" s="2">
        <f t="shared" si="3"/>
        <v>4.6643762597864518</v>
      </c>
      <c r="AZ55" s="2">
        <f t="shared" si="3"/>
        <v>6.5871202289452382E-2</v>
      </c>
      <c r="BA55" s="2" t="e">
        <f t="shared" si="3"/>
        <v>#VALUE!</v>
      </c>
      <c r="BB55" s="2">
        <f t="shared" si="3"/>
        <v>1.3611722652763889</v>
      </c>
      <c r="BC55" s="2">
        <f t="shared" si="3"/>
        <v>2.2184429423121794</v>
      </c>
      <c r="BD55" s="2">
        <f t="shared" si="3"/>
        <v>8.1246358950388883E-3</v>
      </c>
      <c r="BE55" s="2">
        <f t="shared" si="3"/>
        <v>1.5022942878130623E-2</v>
      </c>
      <c r="BF55" s="2">
        <f t="shared" si="3"/>
        <v>0.26128587503710382</v>
      </c>
      <c r="BG55" s="2">
        <f t="shared" si="3"/>
        <v>11.597355078561035</v>
      </c>
      <c r="BH55" s="2" t="e">
        <f t="shared" si="3"/>
        <v>#VALUE!</v>
      </c>
      <c r="BI55" s="2">
        <f t="shared" si="3"/>
        <v>1.8681667083109186</v>
      </c>
      <c r="BJ55" s="2">
        <f t="shared" si="3"/>
        <v>7.3770827732548686E-2</v>
      </c>
      <c r="BK55" s="2">
        <f t="shared" si="3"/>
        <v>27.80051078060152</v>
      </c>
      <c r="BL55" s="2">
        <f t="shared" si="3"/>
        <v>0.56453561884410386</v>
      </c>
    </row>
    <row r="56" spans="1:64" x14ac:dyDescent="0.3">
      <c r="A56" s="107" t="s">
        <v>69</v>
      </c>
      <c r="B56" s="6"/>
      <c r="C56" s="6"/>
      <c r="D56" s="6"/>
      <c r="E56" s="12"/>
      <c r="F56" s="2">
        <v>0.161</v>
      </c>
      <c r="G56" s="2">
        <f>79.1*1000</f>
        <v>79100</v>
      </c>
      <c r="H56" s="2">
        <v>21.7</v>
      </c>
      <c r="I56" s="2"/>
      <c r="J56" s="2">
        <v>920</v>
      </c>
      <c r="K56" s="2">
        <v>2.09</v>
      </c>
      <c r="L56" s="2">
        <f>13.1*1000</f>
        <v>13100</v>
      </c>
      <c r="M56" s="2">
        <v>0.28000000000000003</v>
      </c>
      <c r="N56" s="2">
        <v>72</v>
      </c>
      <c r="O56" s="2">
        <v>13</v>
      </c>
      <c r="P56" s="2">
        <v>94.3</v>
      </c>
      <c r="Q56" s="2"/>
      <c r="R56" s="2">
        <v>32.9</v>
      </c>
      <c r="S56" s="2"/>
      <c r="T56" s="2"/>
      <c r="U56" s="2">
        <v>1.3</v>
      </c>
      <c r="V56" s="2">
        <f>37.9*1000</f>
        <v>37900</v>
      </c>
      <c r="W56" s="2">
        <v>18</v>
      </c>
      <c r="X56" s="2"/>
      <c r="Y56" s="2">
        <v>0.16</v>
      </c>
      <c r="Z56" s="2">
        <v>3</v>
      </c>
      <c r="AA56" s="2"/>
      <c r="AB56" s="2"/>
      <c r="AC56" s="2">
        <f>23.8*1000</f>
        <v>23800</v>
      </c>
      <c r="AD56" s="2">
        <v>35</v>
      </c>
      <c r="AE56" s="2">
        <v>65.3</v>
      </c>
      <c r="AF56" s="2">
        <v>0.11</v>
      </c>
      <c r="AG56" s="2">
        <f>15.8*1000</f>
        <v>15800</v>
      </c>
      <c r="AH56" s="2">
        <v>298</v>
      </c>
      <c r="AI56" s="2">
        <v>2.5299999999999998</v>
      </c>
      <c r="AJ56" s="2">
        <f>12.6*1000</f>
        <v>12600</v>
      </c>
      <c r="AK56" s="2">
        <v>12</v>
      </c>
      <c r="AL56" s="2">
        <v>42</v>
      </c>
      <c r="AM56" s="2">
        <v>42.8</v>
      </c>
      <c r="AN56" s="2">
        <f>1.04*1000</f>
        <v>1040</v>
      </c>
      <c r="AO56" s="2">
        <v>21.5</v>
      </c>
      <c r="AP56" s="2"/>
      <c r="AQ56" s="2"/>
      <c r="AR56" s="2">
        <v>180</v>
      </c>
      <c r="AS56" s="2">
        <v>4.0000000000000001E-3</v>
      </c>
      <c r="AT56" s="2"/>
      <c r="AU56" s="2">
        <v>1.07</v>
      </c>
      <c r="AV56" s="2">
        <v>1.5</v>
      </c>
      <c r="AW56" s="2">
        <v>5.5</v>
      </c>
      <c r="AX56" s="2">
        <v>2.35</v>
      </c>
      <c r="AY56" s="2">
        <v>132</v>
      </c>
      <c r="AZ56" s="2"/>
      <c r="BA56" s="2">
        <v>0.1</v>
      </c>
      <c r="BB56" s="2">
        <v>12</v>
      </c>
      <c r="BC56" s="2">
        <f>3.84*1000</f>
        <v>3840</v>
      </c>
      <c r="BD56" s="2">
        <v>0.85</v>
      </c>
      <c r="BE56" s="2"/>
      <c r="BF56" s="2">
        <v>3.4</v>
      </c>
      <c r="BG56" s="2">
        <v>216</v>
      </c>
      <c r="BH56" s="2">
        <v>1.3</v>
      </c>
      <c r="BI56" s="2">
        <v>20</v>
      </c>
      <c r="BJ56" s="2">
        <v>2</v>
      </c>
      <c r="BK56" s="2">
        <v>147</v>
      </c>
      <c r="BL56" s="2">
        <v>96</v>
      </c>
    </row>
    <row r="57" spans="1:64" x14ac:dyDescent="0.3">
      <c r="A57" s="107" t="s">
        <v>286</v>
      </c>
      <c r="B57" s="6"/>
      <c r="C57" s="6"/>
      <c r="D57" s="6"/>
      <c r="E57" s="12"/>
      <c r="F57" s="2">
        <v>2.4E-2</v>
      </c>
      <c r="G57" s="2">
        <f>2*1000</f>
        <v>2000</v>
      </c>
      <c r="H57" s="2">
        <v>2.8</v>
      </c>
      <c r="I57" s="2"/>
      <c r="J57" s="2"/>
      <c r="K57" s="2">
        <v>0.28000000000000003</v>
      </c>
      <c r="L57" s="2">
        <f>0.6*1000</f>
        <v>600</v>
      </c>
      <c r="M57" s="2">
        <v>0.04</v>
      </c>
      <c r="N57" s="2"/>
      <c r="O57" s="2">
        <v>0.8</v>
      </c>
      <c r="P57" s="2">
        <v>1.8</v>
      </c>
      <c r="Q57" s="2"/>
      <c r="R57" s="2">
        <v>1.8</v>
      </c>
      <c r="S57" s="2"/>
      <c r="T57" s="2"/>
      <c r="U57" s="2"/>
      <c r="V57" s="2">
        <f>1.6*1000</f>
        <v>1600</v>
      </c>
      <c r="W57" s="2"/>
      <c r="X57" s="2"/>
      <c r="Y57" s="2"/>
      <c r="Z57" s="2"/>
      <c r="AA57" s="2"/>
      <c r="AB57" s="2"/>
      <c r="AC57" s="2">
        <f>1*1000</f>
        <v>1000</v>
      </c>
      <c r="AD57" s="2"/>
      <c r="AE57" s="2">
        <v>6.8</v>
      </c>
      <c r="AF57" s="2"/>
      <c r="AG57" s="2">
        <f>1.2*1000</f>
        <v>1200</v>
      </c>
      <c r="AH57" s="2">
        <v>14</v>
      </c>
      <c r="AI57" s="2">
        <v>0.12</v>
      </c>
      <c r="AJ57" s="2">
        <f>0.8*1000</f>
        <v>800</v>
      </c>
      <c r="AK57" s="2"/>
      <c r="AL57" s="2"/>
      <c r="AM57" s="2">
        <v>1.6</v>
      </c>
      <c r="AN57" s="2">
        <f>0.16*1000</f>
        <v>160</v>
      </c>
      <c r="AO57" s="2">
        <v>1.2</v>
      </c>
      <c r="AP57" s="2"/>
      <c r="AQ57" s="2"/>
      <c r="AR57" s="2"/>
      <c r="AS57" s="2"/>
      <c r="AT57" s="2"/>
      <c r="AU57" s="2">
        <v>0.16</v>
      </c>
      <c r="AV57" s="2"/>
      <c r="AW57" s="2"/>
      <c r="AX57" s="2">
        <v>0.12</v>
      </c>
      <c r="AY57" s="2">
        <v>8</v>
      </c>
      <c r="AZ57" s="2"/>
      <c r="BA57" s="2"/>
      <c r="BB57" s="2"/>
      <c r="BC57" s="2">
        <f>0.22*1000</f>
        <v>220</v>
      </c>
      <c r="BD57" s="2">
        <v>0.1</v>
      </c>
      <c r="BE57" s="2"/>
      <c r="BF57" s="2">
        <v>0.4</v>
      </c>
      <c r="BG57" s="2">
        <v>8</v>
      </c>
      <c r="BH57" s="2"/>
      <c r="BI57" s="2"/>
      <c r="BJ57" s="2"/>
      <c r="BK57" s="2">
        <v>6</v>
      </c>
      <c r="BL57" s="2"/>
    </row>
    <row r="58" spans="1:64" x14ac:dyDescent="0.3">
      <c r="A58" s="107" t="s">
        <v>70</v>
      </c>
      <c r="B58" s="6"/>
      <c r="C58" s="6"/>
      <c r="D58" s="6"/>
      <c r="E58" s="12"/>
      <c r="F58" s="2">
        <f t="shared" ref="F58:AK58" si="4">(F54/F56)*100</f>
        <v>30.231991086467147</v>
      </c>
      <c r="G58" s="2">
        <f t="shared" si="4"/>
        <v>4.1356462321566561</v>
      </c>
      <c r="H58" s="2">
        <f t="shared" si="4"/>
        <v>14.664146065944383</v>
      </c>
      <c r="I58" s="2" t="e">
        <f t="shared" si="4"/>
        <v>#DIV/0!</v>
      </c>
      <c r="J58" s="2">
        <f t="shared" si="4"/>
        <v>15.259365345566547</v>
      </c>
      <c r="K58" s="2">
        <f t="shared" si="4"/>
        <v>17.294585589290659</v>
      </c>
      <c r="L58" s="2">
        <f t="shared" si="4"/>
        <v>113.15637637239955</v>
      </c>
      <c r="M58" s="2">
        <f t="shared" si="4"/>
        <v>49.41324875657439</v>
      </c>
      <c r="N58" s="2">
        <f t="shared" si="4"/>
        <v>20.399920494609358</v>
      </c>
      <c r="O58" s="2">
        <f t="shared" si="4"/>
        <v>43.532647287215234</v>
      </c>
      <c r="P58" s="2">
        <f t="shared" si="4"/>
        <v>6.1263387526031536</v>
      </c>
      <c r="Q58" s="2" t="e">
        <f t="shared" si="4"/>
        <v>#DIV/0!</v>
      </c>
      <c r="R58" s="2">
        <f t="shared" si="4"/>
        <v>43.155359039470341</v>
      </c>
      <c r="S58" s="2" t="e">
        <f t="shared" si="4"/>
        <v>#DIV/0!</v>
      </c>
      <c r="T58" s="2" t="e">
        <f t="shared" si="4"/>
        <v>#DIV/0!</v>
      </c>
      <c r="U58" s="2">
        <f t="shared" si="4"/>
        <v>38.94935275472357</v>
      </c>
      <c r="V58" s="2">
        <f t="shared" si="4"/>
        <v>34.804401996150752</v>
      </c>
      <c r="W58" s="2">
        <f t="shared" si="4"/>
        <v>5.3711541655927197</v>
      </c>
      <c r="X58" s="2" t="e">
        <f t="shared" si="4"/>
        <v>#DIV/0!</v>
      </c>
      <c r="Y58" s="2">
        <f t="shared" si="4"/>
        <v>27.826769937491253</v>
      </c>
      <c r="Z58" s="2">
        <f t="shared" si="4"/>
        <v>1.0728558813238553</v>
      </c>
      <c r="AA58" s="2" t="e">
        <f t="shared" si="4"/>
        <v>#DIV/0!</v>
      </c>
      <c r="AB58" s="2" t="e">
        <f t="shared" si="4"/>
        <v>#VALUE!</v>
      </c>
      <c r="AC58" s="2">
        <f t="shared" si="4"/>
        <v>6.5085407205441994</v>
      </c>
      <c r="AD58" s="2">
        <f t="shared" si="4"/>
        <v>17.053664021392617</v>
      </c>
      <c r="AE58" s="2">
        <f t="shared" si="4"/>
        <v>9.9316690037272348</v>
      </c>
      <c r="AF58" s="2">
        <f t="shared" si="4"/>
        <v>58.578123399993686</v>
      </c>
      <c r="AG58" s="2">
        <f t="shared" si="4"/>
        <v>39.913543753439221</v>
      </c>
      <c r="AH58" s="2">
        <f t="shared" si="4"/>
        <v>109.23296280779959</v>
      </c>
      <c r="AI58" s="2">
        <f t="shared" si="4"/>
        <v>7.1070728103633058</v>
      </c>
      <c r="AJ58" s="2">
        <f t="shared" si="4"/>
        <v>49.665431261226423</v>
      </c>
      <c r="AK58" s="2" t="e">
        <f t="shared" si="4"/>
        <v>#VALUE!</v>
      </c>
      <c r="AL58" s="2">
        <f t="shared" ref="AL58:BL58" si="5">(AL54/AL56)*100</f>
        <v>20.0659949101629</v>
      </c>
      <c r="AM58" s="2">
        <f t="shared" si="5"/>
        <v>27.90187188283587</v>
      </c>
      <c r="AN58" s="2">
        <f t="shared" si="5"/>
        <v>61.043138159900543</v>
      </c>
      <c r="AO58" s="2">
        <f t="shared" si="5"/>
        <v>58.443952156857989</v>
      </c>
      <c r="AP58" s="2" t="e">
        <f t="shared" si="5"/>
        <v>#DIV/0!</v>
      </c>
      <c r="AQ58" s="2" t="e">
        <f t="shared" si="5"/>
        <v>#VALUE!</v>
      </c>
      <c r="AR58" s="2">
        <f t="shared" si="5"/>
        <v>2.9452535381205638</v>
      </c>
      <c r="AS58" s="2" t="e">
        <f t="shared" si="5"/>
        <v>#VALUE!</v>
      </c>
      <c r="AT58" s="2" t="e">
        <f t="shared" si="5"/>
        <v>#DIV/0!</v>
      </c>
      <c r="AU58" s="2">
        <f t="shared" si="5"/>
        <v>2.8607418999762966</v>
      </c>
      <c r="AV58" s="2">
        <f t="shared" si="5"/>
        <v>15.709311273461937</v>
      </c>
      <c r="AW58" s="2">
        <f t="shared" si="5"/>
        <v>38.277356307944984</v>
      </c>
      <c r="AX58" s="2" t="e">
        <f t="shared" si="5"/>
        <v>#VALUE!</v>
      </c>
      <c r="AY58" s="2">
        <f t="shared" si="5"/>
        <v>27.208890474033893</v>
      </c>
      <c r="AZ58" s="2" t="e">
        <f t="shared" si="5"/>
        <v>#DIV/0!</v>
      </c>
      <c r="BA58" s="2" t="e">
        <f t="shared" si="5"/>
        <v>#VALUE!</v>
      </c>
      <c r="BB58" s="2">
        <f t="shared" si="5"/>
        <v>19.925152884565353</v>
      </c>
      <c r="BC58" s="2">
        <f t="shared" si="5"/>
        <v>0.4373807751158979</v>
      </c>
      <c r="BD58" s="2">
        <f t="shared" si="5"/>
        <v>5.4448931033010313</v>
      </c>
      <c r="BE58" s="2" t="e">
        <f t="shared" si="5"/>
        <v>#DIV/0!</v>
      </c>
      <c r="BF58" s="2">
        <f t="shared" si="5"/>
        <v>21.918283150060887</v>
      </c>
      <c r="BG58" s="2">
        <f t="shared" si="5"/>
        <v>9.3959910412063756</v>
      </c>
      <c r="BH58" s="2" t="e">
        <f t="shared" si="5"/>
        <v>#VALUE!</v>
      </c>
      <c r="BI58" s="2">
        <f t="shared" si="5"/>
        <v>39.800789449751669</v>
      </c>
      <c r="BJ58" s="2">
        <f t="shared" si="5"/>
        <v>24.623552843886483</v>
      </c>
      <c r="BK58" s="2">
        <f t="shared" si="5"/>
        <v>37.461337358749134</v>
      </c>
      <c r="BL58" s="2">
        <f t="shared" si="5"/>
        <v>1.352843451196952</v>
      </c>
    </row>
    <row r="59" spans="1:64" x14ac:dyDescent="0.3">
      <c r="A59" s="6"/>
      <c r="B59" s="6"/>
      <c r="C59" s="6"/>
      <c r="D59" s="6"/>
      <c r="E59" s="12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x14ac:dyDescent="0.3">
      <c r="A60" s="7"/>
      <c r="B60" s="7"/>
      <c r="C60" s="7"/>
      <c r="D60" s="7"/>
      <c r="E60" s="108"/>
      <c r="F60" s="7"/>
      <c r="G60" s="7"/>
      <c r="H60" s="7"/>
      <c r="I60" s="7"/>
      <c r="J60" s="7"/>
      <c r="K60" s="7"/>
    </row>
    <row r="61" spans="1:64" x14ac:dyDescent="0.3">
      <c r="A61" s="8"/>
      <c r="B61" s="8"/>
      <c r="C61" s="8"/>
      <c r="D61" s="8"/>
      <c r="E61" s="55"/>
      <c r="F61" s="8"/>
      <c r="G61" s="8"/>
      <c r="H61" s="8"/>
      <c r="I61" s="8"/>
      <c r="J61" s="8"/>
      <c r="K61" s="8"/>
    </row>
    <row r="62" spans="1:64" x14ac:dyDescent="0.3">
      <c r="A62" s="8"/>
      <c r="B62" s="8"/>
      <c r="C62" s="8"/>
      <c r="D62" s="8"/>
      <c r="E62" s="55"/>
      <c r="F62" s="8"/>
      <c r="G62" s="8"/>
      <c r="H62" s="8"/>
      <c r="I62" s="8"/>
      <c r="J62" s="8"/>
      <c r="K62" s="8"/>
    </row>
    <row r="63" spans="1:64" x14ac:dyDescent="0.3">
      <c r="A63" s="8"/>
      <c r="B63" s="8"/>
      <c r="C63" s="8"/>
      <c r="D63" s="8"/>
      <c r="E63" s="55"/>
      <c r="F63" s="8"/>
      <c r="G63" s="8"/>
      <c r="H63" s="8"/>
      <c r="I63" s="8"/>
      <c r="J63" s="8"/>
      <c r="K63" s="8"/>
    </row>
    <row r="64" spans="1:64" x14ac:dyDescent="0.3">
      <c r="A64" s="7"/>
      <c r="B64" s="7"/>
      <c r="C64" s="7"/>
      <c r="D64" s="7"/>
      <c r="E64" s="108"/>
      <c r="F64" s="7"/>
      <c r="G64" s="7"/>
      <c r="H64" s="7"/>
      <c r="I64" s="7"/>
      <c r="J64" s="7"/>
      <c r="K64" s="7"/>
    </row>
    <row r="65" spans="5:11" x14ac:dyDescent="0.3">
      <c r="E65" s="55"/>
      <c r="F65" s="8"/>
      <c r="G65" s="8"/>
      <c r="H65" s="8"/>
      <c r="I65" s="8"/>
      <c r="J65" s="8"/>
      <c r="K65" s="8"/>
    </row>
    <row r="66" spans="5:11" x14ac:dyDescent="0.3">
      <c r="E66" s="55"/>
      <c r="F66" s="8"/>
      <c r="G66" s="8"/>
      <c r="H66" s="8"/>
      <c r="I66" s="8"/>
      <c r="J66" s="8"/>
      <c r="K66" s="8"/>
    </row>
  </sheetData>
  <sortState xmlns:xlrd2="http://schemas.microsoft.com/office/spreadsheetml/2017/richdata2" ref="A2:BL65">
    <sortCondition ref="E2:E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T75"/>
  <sheetViews>
    <sheetView zoomScale="80" zoomScaleNormal="80" workbookViewId="0">
      <selection activeCell="A71" sqref="A71:I75"/>
    </sheetView>
  </sheetViews>
  <sheetFormatPr defaultColWidth="11" defaultRowHeight="15.6" x14ac:dyDescent="0.3"/>
  <cols>
    <col min="1" max="2" width="15.09765625" style="98" customWidth="1"/>
    <col min="3" max="3" width="16.3984375" style="98" bestFit="1" customWidth="1"/>
    <col min="4" max="4" width="15.09765625" style="98" customWidth="1"/>
    <col min="5" max="5" width="20.09765625" style="98" customWidth="1"/>
  </cols>
  <sheetData>
    <row r="1" spans="1:124" x14ac:dyDescent="0.3">
      <c r="A1" s="99"/>
      <c r="B1" s="99"/>
      <c r="C1" s="99"/>
      <c r="D1" s="99"/>
      <c r="E1" s="10" t="s">
        <v>75</v>
      </c>
      <c r="F1" s="10" t="s">
        <v>76</v>
      </c>
      <c r="G1" s="10" t="s">
        <v>77</v>
      </c>
      <c r="H1" s="10" t="s">
        <v>78</v>
      </c>
      <c r="I1" s="10" t="s">
        <v>79</v>
      </c>
      <c r="J1" s="10" t="s">
        <v>80</v>
      </c>
      <c r="K1" s="10" t="s">
        <v>81</v>
      </c>
      <c r="L1" s="10" t="s">
        <v>82</v>
      </c>
      <c r="M1" s="10" t="s">
        <v>83</v>
      </c>
      <c r="N1" s="10" t="s">
        <v>84</v>
      </c>
      <c r="O1" s="10" t="s">
        <v>85</v>
      </c>
      <c r="P1" s="10" t="s">
        <v>86</v>
      </c>
      <c r="Q1" s="10" t="s">
        <v>87</v>
      </c>
      <c r="R1" s="10" t="s">
        <v>88</v>
      </c>
      <c r="S1" s="10" t="s">
        <v>89</v>
      </c>
      <c r="T1" s="10" t="s">
        <v>90</v>
      </c>
      <c r="U1" s="10" t="s">
        <v>91</v>
      </c>
      <c r="V1" s="10" t="s">
        <v>92</v>
      </c>
      <c r="W1" s="10" t="s">
        <v>93</v>
      </c>
      <c r="X1" s="10" t="s">
        <v>94</v>
      </c>
      <c r="Y1" s="10" t="s">
        <v>95</v>
      </c>
      <c r="Z1" s="10" t="s">
        <v>96</v>
      </c>
      <c r="AA1" s="10" t="s">
        <v>97</v>
      </c>
      <c r="AB1" s="10" t="s">
        <v>98</v>
      </c>
      <c r="AC1" s="10" t="s">
        <v>99</v>
      </c>
      <c r="AD1" s="10" t="s">
        <v>100</v>
      </c>
      <c r="AE1" s="10" t="s">
        <v>101</v>
      </c>
      <c r="AF1" s="10" t="s">
        <v>102</v>
      </c>
      <c r="AG1" s="10" t="s">
        <v>103</v>
      </c>
      <c r="AH1" s="10" t="s">
        <v>104</v>
      </c>
      <c r="AI1" s="10" t="s">
        <v>105</v>
      </c>
      <c r="AJ1" s="10" t="s">
        <v>106</v>
      </c>
      <c r="AK1" s="10" t="s">
        <v>107</v>
      </c>
      <c r="AL1" s="10" t="s">
        <v>108</v>
      </c>
      <c r="AM1" s="10" t="s">
        <v>109</v>
      </c>
      <c r="AN1" s="10" t="s">
        <v>110</v>
      </c>
      <c r="AO1" s="10" t="s">
        <v>111</v>
      </c>
      <c r="AP1" s="10" t="s">
        <v>112</v>
      </c>
      <c r="AQ1" s="10" t="s">
        <v>113</v>
      </c>
      <c r="AR1" s="10" t="s">
        <v>114</v>
      </c>
      <c r="AS1" s="10" t="s">
        <v>115</v>
      </c>
      <c r="AT1" s="10" t="s">
        <v>116</v>
      </c>
      <c r="AU1" s="10" t="s">
        <v>117</v>
      </c>
      <c r="AV1" s="10" t="s">
        <v>118</v>
      </c>
      <c r="AW1" s="10" t="s">
        <v>119</v>
      </c>
      <c r="AX1" s="10" t="s">
        <v>120</v>
      </c>
      <c r="AY1" s="10" t="s">
        <v>121</v>
      </c>
      <c r="AZ1" s="10" t="s">
        <v>122</v>
      </c>
      <c r="BA1" s="10" t="s">
        <v>123</v>
      </c>
      <c r="BB1" s="10" t="s">
        <v>124</v>
      </c>
      <c r="BC1" s="10" t="s">
        <v>125</v>
      </c>
      <c r="BD1" s="10" t="s">
        <v>126</v>
      </c>
      <c r="BE1" s="10" t="s">
        <v>127</v>
      </c>
      <c r="BF1" s="10" t="s">
        <v>128</v>
      </c>
      <c r="BG1" s="10" t="s">
        <v>129</v>
      </c>
      <c r="BH1" s="10" t="s">
        <v>130</v>
      </c>
      <c r="BI1" s="10" t="s">
        <v>131</v>
      </c>
      <c r="BJ1" s="10" t="s">
        <v>132</v>
      </c>
      <c r="BK1" s="10" t="s">
        <v>133</v>
      </c>
      <c r="BL1" s="10" t="s">
        <v>134</v>
      </c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</row>
    <row r="2" spans="1:124" s="97" customFormat="1" x14ac:dyDescent="0.3">
      <c r="A2" s="98"/>
      <c r="B2" s="98"/>
      <c r="C2" s="98"/>
      <c r="D2" s="98"/>
      <c r="E2" s="11" t="s">
        <v>135</v>
      </c>
      <c r="F2" s="11">
        <v>0.01</v>
      </c>
      <c r="G2" s="11">
        <v>0.2</v>
      </c>
      <c r="H2" s="11">
        <v>0.06</v>
      </c>
      <c r="I2" s="11">
        <v>2</v>
      </c>
      <c r="J2" s="11">
        <v>0.03</v>
      </c>
      <c r="K2" s="11">
        <v>0.1</v>
      </c>
      <c r="L2" s="11">
        <v>31</v>
      </c>
      <c r="M2" s="11">
        <v>0.06</v>
      </c>
      <c r="N2" s="11">
        <v>0.03</v>
      </c>
      <c r="O2" s="11">
        <v>0.03</v>
      </c>
      <c r="P2" s="11">
        <v>0.05</v>
      </c>
      <c r="Q2" s="11">
        <v>0.02</v>
      </c>
      <c r="R2" s="11">
        <v>0.03</v>
      </c>
      <c r="S2" s="11">
        <v>0.04</v>
      </c>
      <c r="T2" s="11">
        <v>0.04</v>
      </c>
      <c r="U2" s="11">
        <v>0.03</v>
      </c>
      <c r="V2" s="11">
        <v>3.7</v>
      </c>
      <c r="W2" s="11">
        <v>0.01</v>
      </c>
      <c r="X2" s="11">
        <v>0.03</v>
      </c>
      <c r="Y2" s="11">
        <v>0.02</v>
      </c>
      <c r="Z2" s="11">
        <v>0.05</v>
      </c>
      <c r="AA2" s="11">
        <v>0.02</v>
      </c>
      <c r="AB2" s="11">
        <v>0.04</v>
      </c>
      <c r="AC2" s="11">
        <v>6</v>
      </c>
      <c r="AD2" s="11">
        <v>0.03</v>
      </c>
      <c r="AE2" s="11">
        <v>0.05</v>
      </c>
      <c r="AF2" s="11">
        <v>0.04</v>
      </c>
      <c r="AG2" s="11">
        <v>2</v>
      </c>
      <c r="AH2" s="11">
        <v>0.03</v>
      </c>
      <c r="AI2" s="11">
        <v>0.02</v>
      </c>
      <c r="AJ2" s="11">
        <v>0.5</v>
      </c>
      <c r="AK2" s="11">
        <v>0.04</v>
      </c>
      <c r="AL2" s="11">
        <v>0.03</v>
      </c>
      <c r="AM2" s="11">
        <v>0.06</v>
      </c>
      <c r="AN2" s="11">
        <v>5</v>
      </c>
      <c r="AO2" s="11">
        <v>0.03</v>
      </c>
      <c r="AP2" s="11">
        <v>0.04</v>
      </c>
      <c r="AQ2" s="11">
        <v>0.01</v>
      </c>
      <c r="AR2" s="11">
        <v>0.04</v>
      </c>
      <c r="AS2" s="11">
        <v>3.0000000000000002E-2</v>
      </c>
      <c r="AT2" s="11">
        <v>0.01</v>
      </c>
      <c r="AU2" s="11">
        <v>0.01</v>
      </c>
      <c r="AV2" s="11">
        <v>0.2</v>
      </c>
      <c r="AW2" s="11">
        <v>0.04</v>
      </c>
      <c r="AX2" s="11">
        <v>0.06</v>
      </c>
      <c r="AY2" s="11">
        <v>0.03</v>
      </c>
      <c r="AZ2" s="11">
        <v>0.03</v>
      </c>
      <c r="BA2" s="11">
        <v>0.02</v>
      </c>
      <c r="BB2" s="11">
        <v>0.01</v>
      </c>
      <c r="BC2" s="11">
        <v>0.09</v>
      </c>
      <c r="BD2" s="11">
        <v>0.05</v>
      </c>
      <c r="BE2" s="11">
        <v>6.0000000000000005E-2</v>
      </c>
      <c r="BF2" s="11">
        <v>0.03</v>
      </c>
      <c r="BG2" s="11">
        <v>0.05</v>
      </c>
      <c r="BH2" s="11">
        <v>0.08</v>
      </c>
      <c r="BI2" s="11">
        <v>0.02</v>
      </c>
      <c r="BJ2" s="11">
        <v>0.05</v>
      </c>
      <c r="BK2" s="11">
        <v>0.08</v>
      </c>
      <c r="BL2" s="11">
        <v>0.09</v>
      </c>
    </row>
    <row r="3" spans="1:124" s="97" customFormat="1" x14ac:dyDescent="0.3">
      <c r="A3" s="98"/>
      <c r="B3" s="98"/>
      <c r="C3" s="98"/>
      <c r="D3" s="98"/>
      <c r="E3" s="11" t="s">
        <v>136</v>
      </c>
      <c r="F3" s="11" t="s">
        <v>137</v>
      </c>
      <c r="G3" s="11" t="s">
        <v>137</v>
      </c>
      <c r="H3" s="11" t="s">
        <v>137</v>
      </c>
      <c r="I3" s="11" t="s">
        <v>137</v>
      </c>
      <c r="J3" s="11" t="s">
        <v>137</v>
      </c>
      <c r="K3" s="11" t="s">
        <v>137</v>
      </c>
      <c r="L3" s="11" t="s">
        <v>137</v>
      </c>
      <c r="M3" s="11" t="s">
        <v>137</v>
      </c>
      <c r="N3" s="11" t="s">
        <v>137</v>
      </c>
      <c r="O3" s="11" t="s">
        <v>137</v>
      </c>
      <c r="P3" s="11" t="s">
        <v>137</v>
      </c>
      <c r="Q3" s="11" t="s">
        <v>137</v>
      </c>
      <c r="R3" s="11" t="s">
        <v>137</v>
      </c>
      <c r="S3" s="11" t="s">
        <v>137</v>
      </c>
      <c r="T3" s="11" t="s">
        <v>137</v>
      </c>
      <c r="U3" s="11" t="s">
        <v>137</v>
      </c>
      <c r="V3" s="11" t="s">
        <v>137</v>
      </c>
      <c r="W3" s="11" t="s">
        <v>137</v>
      </c>
      <c r="X3" s="11" t="s">
        <v>137</v>
      </c>
      <c r="Y3" s="11" t="s">
        <v>137</v>
      </c>
      <c r="Z3" s="11" t="s">
        <v>137</v>
      </c>
      <c r="AA3" s="11" t="s">
        <v>137</v>
      </c>
      <c r="AB3" s="11" t="s">
        <v>137</v>
      </c>
      <c r="AC3" s="11" t="s">
        <v>137</v>
      </c>
      <c r="AD3" s="11" t="s">
        <v>137</v>
      </c>
      <c r="AE3" s="11" t="s">
        <v>137</v>
      </c>
      <c r="AF3" s="11" t="s">
        <v>137</v>
      </c>
      <c r="AG3" s="11" t="s">
        <v>137</v>
      </c>
      <c r="AH3" s="11" t="s">
        <v>137</v>
      </c>
      <c r="AI3" s="11" t="s">
        <v>137</v>
      </c>
      <c r="AJ3" s="11" t="s">
        <v>137</v>
      </c>
      <c r="AK3" s="11" t="s">
        <v>137</v>
      </c>
      <c r="AL3" s="11" t="s">
        <v>137</v>
      </c>
      <c r="AM3" s="11" t="s">
        <v>137</v>
      </c>
      <c r="AN3" s="11" t="s">
        <v>137</v>
      </c>
      <c r="AO3" s="11" t="s">
        <v>137</v>
      </c>
      <c r="AP3" s="11" t="s">
        <v>137</v>
      </c>
      <c r="AQ3" s="11" t="s">
        <v>137</v>
      </c>
      <c r="AR3" s="11" t="s">
        <v>137</v>
      </c>
      <c r="AS3" s="11" t="s">
        <v>137</v>
      </c>
      <c r="AT3" s="11" t="s">
        <v>137</v>
      </c>
      <c r="AU3" s="11" t="s">
        <v>137</v>
      </c>
      <c r="AV3" s="11" t="s">
        <v>137</v>
      </c>
      <c r="AW3" s="11" t="s">
        <v>137</v>
      </c>
      <c r="AX3" s="11" t="s">
        <v>137</v>
      </c>
      <c r="AY3" s="11" t="s">
        <v>137</v>
      </c>
      <c r="AZ3" s="11" t="s">
        <v>137</v>
      </c>
      <c r="BA3" s="11" t="s">
        <v>137</v>
      </c>
      <c r="BB3" s="11" t="s">
        <v>137</v>
      </c>
      <c r="BC3" s="11" t="s">
        <v>137</v>
      </c>
      <c r="BD3" s="11" t="s">
        <v>137</v>
      </c>
      <c r="BE3" s="11" t="s">
        <v>137</v>
      </c>
      <c r="BF3" s="11" t="s">
        <v>137</v>
      </c>
      <c r="BG3" s="11" t="s">
        <v>137</v>
      </c>
      <c r="BH3" s="11" t="s">
        <v>137</v>
      </c>
      <c r="BI3" s="11" t="s">
        <v>137</v>
      </c>
      <c r="BJ3" s="11" t="s">
        <v>137</v>
      </c>
      <c r="BK3" s="11" t="s">
        <v>137</v>
      </c>
      <c r="BL3" s="11" t="s">
        <v>137</v>
      </c>
    </row>
    <row r="4" spans="1:124" x14ac:dyDescent="0.3">
      <c r="A4" s="9" t="s">
        <v>278</v>
      </c>
      <c r="B4" s="9" t="s">
        <v>279</v>
      </c>
      <c r="C4" s="9" t="s">
        <v>285</v>
      </c>
      <c r="D4" s="9" t="s">
        <v>281</v>
      </c>
      <c r="E4" s="9" t="s">
        <v>0</v>
      </c>
      <c r="F4" s="1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124" x14ac:dyDescent="0.3">
      <c r="A5" s="99">
        <v>28</v>
      </c>
      <c r="B5" s="99" t="s">
        <v>260</v>
      </c>
      <c r="C5" s="99" t="s">
        <v>273</v>
      </c>
      <c r="D5" s="99"/>
      <c r="E5" s="99" t="s">
        <v>178</v>
      </c>
      <c r="F5" s="19" t="s">
        <v>71</v>
      </c>
      <c r="G5" s="20">
        <v>54310.632437359403</v>
      </c>
      <c r="H5" s="21">
        <v>10.790601009659175</v>
      </c>
      <c r="I5" s="20">
        <v>91.191978512246195</v>
      </c>
      <c r="J5" s="20">
        <v>385.82226981529578</v>
      </c>
      <c r="K5" s="21">
        <v>1.2143251458455266</v>
      </c>
      <c r="L5" s="20">
        <v>844.07999312342542</v>
      </c>
      <c r="M5" s="19" t="s">
        <v>71</v>
      </c>
      <c r="N5" s="21">
        <v>30.38933321272971</v>
      </c>
      <c r="O5" s="19">
        <v>4.8790270589411628</v>
      </c>
      <c r="P5" s="21">
        <v>60.873039740825028</v>
      </c>
      <c r="Q5" s="19">
        <v>4.9548458696720772</v>
      </c>
      <c r="R5" s="19">
        <v>9.3997430897930077</v>
      </c>
      <c r="S5" s="19">
        <v>1.3729924527196571</v>
      </c>
      <c r="T5" s="19">
        <v>1.0279603155926031</v>
      </c>
      <c r="U5" s="19">
        <v>0.433612064700856</v>
      </c>
      <c r="V5" s="20">
        <v>24952.583167031244</v>
      </c>
      <c r="W5" s="21">
        <v>14.221685239953851</v>
      </c>
      <c r="X5" s="19">
        <v>1.9039348863036625</v>
      </c>
      <c r="Y5" s="19" t="s">
        <v>71</v>
      </c>
      <c r="Z5" s="19">
        <v>3.7112568109571038</v>
      </c>
      <c r="AA5" s="19">
        <v>0.32973864618527543</v>
      </c>
      <c r="AB5" s="19" t="s">
        <v>71</v>
      </c>
      <c r="AC5" s="20">
        <v>15787.074790173372</v>
      </c>
      <c r="AD5" s="21">
        <v>16.595894890510952</v>
      </c>
      <c r="AE5" s="21">
        <v>45.428926887916823</v>
      </c>
      <c r="AF5" s="19">
        <v>0.18767703418822529</v>
      </c>
      <c r="AG5" s="20">
        <v>5793.9283237744048</v>
      </c>
      <c r="AH5" s="20">
        <v>128.86929626745874</v>
      </c>
      <c r="AI5" s="19">
        <v>2.1720459958226943</v>
      </c>
      <c r="AJ5" s="20">
        <v>4371.0746506679316</v>
      </c>
      <c r="AK5" s="19">
        <v>9.8891218718209561</v>
      </c>
      <c r="AL5" s="21">
        <v>12.101401444410742</v>
      </c>
      <c r="AM5" s="21">
        <v>15.994348736830259</v>
      </c>
      <c r="AN5" s="20">
        <v>739.96514104957282</v>
      </c>
      <c r="AO5" s="19">
        <v>5.7374390606904244</v>
      </c>
      <c r="AP5" s="19">
        <v>3.4040232988502264</v>
      </c>
      <c r="AQ5" s="19" t="s">
        <v>71</v>
      </c>
      <c r="AR5" s="21">
        <v>82.448574092298145</v>
      </c>
      <c r="AS5" s="19" t="s">
        <v>71</v>
      </c>
      <c r="AT5" s="19" t="s">
        <v>71</v>
      </c>
      <c r="AU5" s="19">
        <v>0.56666613079867778</v>
      </c>
      <c r="AV5" s="19" t="s">
        <v>71</v>
      </c>
      <c r="AW5" s="19">
        <v>1.9525235691140748</v>
      </c>
      <c r="AX5" s="19">
        <v>6.5078655258612752</v>
      </c>
      <c r="AY5" s="21">
        <v>71.134695951592946</v>
      </c>
      <c r="AZ5" s="19">
        <v>0.2404188063476724</v>
      </c>
      <c r="BA5" s="19" t="s">
        <v>71</v>
      </c>
      <c r="BB5" s="19">
        <v>8.4925789748465892</v>
      </c>
      <c r="BC5" s="20">
        <v>2611.3341982558286</v>
      </c>
      <c r="BD5" s="19">
        <v>0.52481115477246798</v>
      </c>
      <c r="BE5" s="19">
        <v>0.16721655567937149</v>
      </c>
      <c r="BF5" s="19">
        <v>1.568217245832952</v>
      </c>
      <c r="BG5" s="20">
        <v>106.78788515350573</v>
      </c>
      <c r="BH5" s="19">
        <v>1.61339537708278</v>
      </c>
      <c r="BI5" s="19">
        <v>8.3693607967685253</v>
      </c>
      <c r="BJ5" s="19">
        <v>1.2032581668354547</v>
      </c>
      <c r="BK5" s="21">
        <v>42.130218864492484</v>
      </c>
      <c r="BL5" s="20">
        <v>100.20445267030202</v>
      </c>
    </row>
    <row r="6" spans="1:124" x14ac:dyDescent="0.3">
      <c r="A6" s="99">
        <v>29</v>
      </c>
      <c r="B6" s="99" t="s">
        <v>260</v>
      </c>
      <c r="C6" s="99" t="s">
        <v>274</v>
      </c>
      <c r="D6" s="99"/>
      <c r="E6" s="99" t="s">
        <v>177</v>
      </c>
      <c r="F6" s="19" t="s">
        <v>71</v>
      </c>
      <c r="G6" s="20">
        <v>49720.065032688086</v>
      </c>
      <c r="H6" s="19">
        <v>9.067377613560927</v>
      </c>
      <c r="I6" s="20">
        <v>76.806782760787442</v>
      </c>
      <c r="J6" s="20">
        <v>354.26925169895981</v>
      </c>
      <c r="K6" s="21">
        <v>1.2337334566805749</v>
      </c>
      <c r="L6" s="20">
        <v>790.62862501071356</v>
      </c>
      <c r="M6" s="19" t="s">
        <v>71</v>
      </c>
      <c r="N6" s="21">
        <v>27.142022120714174</v>
      </c>
      <c r="O6" s="19">
        <v>4.5258591678054305</v>
      </c>
      <c r="P6" s="21">
        <v>57.88293778011866</v>
      </c>
      <c r="Q6" s="19">
        <v>4.6201433110528907</v>
      </c>
      <c r="R6" s="19">
        <v>9.1263273259684485</v>
      </c>
      <c r="S6" s="19">
        <v>1.241005848409994</v>
      </c>
      <c r="T6" s="19">
        <v>0.92840160025762652</v>
      </c>
      <c r="U6" s="19">
        <v>0.41976764057745064</v>
      </c>
      <c r="V6" s="20">
        <v>22314.434487576862</v>
      </c>
      <c r="W6" s="21">
        <v>13.175985549066111</v>
      </c>
      <c r="X6" s="19">
        <v>1.791357127313385</v>
      </c>
      <c r="Y6" s="19" t="s">
        <v>71</v>
      </c>
      <c r="Z6" s="19">
        <v>2.9684186254320242</v>
      </c>
      <c r="AA6" s="19">
        <v>0.25579712422409057</v>
      </c>
      <c r="AB6" s="19" t="s">
        <v>71</v>
      </c>
      <c r="AC6" s="20">
        <v>14628.356341327495</v>
      </c>
      <c r="AD6" s="21">
        <v>14.750984545683362</v>
      </c>
      <c r="AE6" s="21">
        <v>42.75647832264756</v>
      </c>
      <c r="AF6" s="19">
        <v>0.15213370202257351</v>
      </c>
      <c r="AG6" s="20">
        <v>5266.5059070985353</v>
      </c>
      <c r="AH6" s="20">
        <v>113.1027509107862</v>
      </c>
      <c r="AI6" s="19">
        <v>1.4152426701418617</v>
      </c>
      <c r="AJ6" s="20">
        <v>3862.9110092404167</v>
      </c>
      <c r="AK6" s="19">
        <v>7.819141505595117</v>
      </c>
      <c r="AL6" s="21">
        <v>10.747479300205306</v>
      </c>
      <c r="AM6" s="21">
        <v>13.867161991673827</v>
      </c>
      <c r="AN6" s="20">
        <v>790.98454872166849</v>
      </c>
      <c r="AO6" s="19">
        <v>5.4283047553297665</v>
      </c>
      <c r="AP6" s="19">
        <v>3.0459795326072667</v>
      </c>
      <c r="AQ6" s="19" t="s">
        <v>71</v>
      </c>
      <c r="AR6" s="21">
        <v>75.487143833842666</v>
      </c>
      <c r="AS6" s="19" t="s">
        <v>71</v>
      </c>
      <c r="AT6" s="19" t="s">
        <v>71</v>
      </c>
      <c r="AU6" s="19">
        <v>0.49975926130597725</v>
      </c>
      <c r="AV6" s="19" t="s">
        <v>71</v>
      </c>
      <c r="AW6" s="19">
        <v>1.7638194427474572</v>
      </c>
      <c r="AX6" s="19">
        <v>1.7448754726009816</v>
      </c>
      <c r="AY6" s="21">
        <v>63.206199825648227</v>
      </c>
      <c r="AZ6" s="19">
        <v>0.20943502560221286</v>
      </c>
      <c r="BA6" s="19" t="s">
        <v>71</v>
      </c>
      <c r="BB6" s="19">
        <v>7.2943663726679562</v>
      </c>
      <c r="BC6" s="20">
        <v>2310.7406948699368</v>
      </c>
      <c r="BD6" s="19">
        <v>0.44546320192673344</v>
      </c>
      <c r="BE6" s="19">
        <v>0.15532921895992999</v>
      </c>
      <c r="BF6" s="19">
        <v>1.4677580823951755</v>
      </c>
      <c r="BG6" s="21">
        <v>98.408565559943654</v>
      </c>
      <c r="BH6" s="19">
        <v>1.1920526309130706</v>
      </c>
      <c r="BI6" s="19">
        <v>7.345718397006979</v>
      </c>
      <c r="BJ6" s="19">
        <v>1.0516411916040003</v>
      </c>
      <c r="BK6" s="21">
        <v>37.90058577955093</v>
      </c>
      <c r="BL6" s="21">
        <v>89.922209458546533</v>
      </c>
    </row>
    <row r="7" spans="1:124" x14ac:dyDescent="0.3">
      <c r="A7" s="99">
        <v>30</v>
      </c>
      <c r="B7" s="99" t="s">
        <v>260</v>
      </c>
      <c r="C7" s="99" t="s">
        <v>275</v>
      </c>
      <c r="D7" s="99"/>
      <c r="E7" s="99" t="s">
        <v>176</v>
      </c>
      <c r="F7" s="19" t="s">
        <v>71</v>
      </c>
      <c r="G7" s="20">
        <v>54819.730834448856</v>
      </c>
      <c r="H7" s="21">
        <v>10.561533735069961</v>
      </c>
      <c r="I7" s="20">
        <v>80.728049297286603</v>
      </c>
      <c r="J7" s="20">
        <v>392.49347402178614</v>
      </c>
      <c r="K7" s="21">
        <v>1.2219208186229165</v>
      </c>
      <c r="L7" s="20">
        <v>775.72067841145144</v>
      </c>
      <c r="M7" s="19" t="s">
        <v>71</v>
      </c>
      <c r="N7" s="21">
        <v>30.669149593716547</v>
      </c>
      <c r="O7" s="19">
        <v>5.1953429862443636</v>
      </c>
      <c r="P7" s="21">
        <v>63.139486320768775</v>
      </c>
      <c r="Q7" s="19">
        <v>4.9664340987062481</v>
      </c>
      <c r="R7" s="19">
        <v>9.4643904542363888</v>
      </c>
      <c r="S7" s="19">
        <v>1.4055641909374055</v>
      </c>
      <c r="T7" s="19">
        <v>0.9612872412896194</v>
      </c>
      <c r="U7" s="19">
        <v>0.47645144687464086</v>
      </c>
      <c r="V7" s="20">
        <v>25765.096615383773</v>
      </c>
      <c r="W7" s="21">
        <v>15.020012796168343</v>
      </c>
      <c r="X7" s="19">
        <v>2.1260639380879609</v>
      </c>
      <c r="Y7" s="19" t="s">
        <v>71</v>
      </c>
      <c r="Z7" s="19">
        <v>3.1950157916630291</v>
      </c>
      <c r="AA7" s="19">
        <v>0.28627288441895182</v>
      </c>
      <c r="AB7" s="19" t="s">
        <v>71</v>
      </c>
      <c r="AC7" s="20">
        <v>16494.509150951617</v>
      </c>
      <c r="AD7" s="21">
        <v>16.658930883463377</v>
      </c>
      <c r="AE7" s="21">
        <v>49.40144042826811</v>
      </c>
      <c r="AF7" s="19">
        <v>0.16801357491919394</v>
      </c>
      <c r="AG7" s="20">
        <v>5548.3721955860892</v>
      </c>
      <c r="AH7" s="20">
        <v>131.88107544866432</v>
      </c>
      <c r="AI7" s="19">
        <v>1.3772587883793113</v>
      </c>
      <c r="AJ7" s="20">
        <v>4065.3184500259181</v>
      </c>
      <c r="AK7" s="19">
        <v>8.620351780264496</v>
      </c>
      <c r="AL7" s="21">
        <v>12.015866658979185</v>
      </c>
      <c r="AM7" s="21">
        <v>17.103845503795611</v>
      </c>
      <c r="AN7" s="20">
        <v>728.58748973885395</v>
      </c>
      <c r="AO7" s="19">
        <v>5.7995599612789936</v>
      </c>
      <c r="AP7" s="19">
        <v>3.4542333323220986</v>
      </c>
      <c r="AQ7" s="19" t="s">
        <v>71</v>
      </c>
      <c r="AR7" s="21">
        <v>81.803161651214594</v>
      </c>
      <c r="AS7" s="19" t="s">
        <v>71</v>
      </c>
      <c r="AT7" s="19" t="s">
        <v>71</v>
      </c>
      <c r="AU7" s="19">
        <v>0.57492519617792159</v>
      </c>
      <c r="AV7" s="19" t="s">
        <v>71</v>
      </c>
      <c r="AW7" s="19">
        <v>2.0143869097946832</v>
      </c>
      <c r="AX7" s="19">
        <v>1.7985327375092528</v>
      </c>
      <c r="AY7" s="21">
        <v>66.424772764092793</v>
      </c>
      <c r="AZ7" s="19">
        <v>0.23950989697482183</v>
      </c>
      <c r="BA7" s="19" t="s">
        <v>71</v>
      </c>
      <c r="BB7" s="19">
        <v>7.9481519444521505</v>
      </c>
      <c r="BC7" s="20">
        <v>2615.2530474024838</v>
      </c>
      <c r="BD7" s="19">
        <v>0.54003204461908993</v>
      </c>
      <c r="BE7" s="19">
        <v>0.15887336719441511</v>
      </c>
      <c r="BF7" s="19">
        <v>1.5733093327638283</v>
      </c>
      <c r="BG7" s="20">
        <v>112.1124755402965</v>
      </c>
      <c r="BH7" s="19">
        <v>1.1336767500411178</v>
      </c>
      <c r="BI7" s="19">
        <v>7.9267510509491945</v>
      </c>
      <c r="BJ7" s="19">
        <v>1.1872244520983808</v>
      </c>
      <c r="BK7" s="21">
        <v>45.322977794759161</v>
      </c>
      <c r="BL7" s="20">
        <v>103.61662789126572</v>
      </c>
    </row>
    <row r="8" spans="1:124" x14ac:dyDescent="0.3">
      <c r="A8" s="99">
        <v>46</v>
      </c>
      <c r="B8" s="99" t="s">
        <v>258</v>
      </c>
      <c r="C8" s="99" t="s">
        <v>273</v>
      </c>
      <c r="D8" s="99"/>
      <c r="E8" s="99" t="s">
        <v>184</v>
      </c>
      <c r="F8" s="19" t="s">
        <v>71</v>
      </c>
      <c r="G8" s="20">
        <v>50103.045425167336</v>
      </c>
      <c r="H8" s="19">
        <v>9.3202095480205625</v>
      </c>
      <c r="I8" s="20">
        <v>74.596521897477928</v>
      </c>
      <c r="J8" s="20">
        <v>337.08670226030569</v>
      </c>
      <c r="K8" s="21">
        <v>1.5892871302616995</v>
      </c>
      <c r="L8" s="20">
        <v>646.31331757967757</v>
      </c>
      <c r="M8" s="19" t="s">
        <v>71</v>
      </c>
      <c r="N8" s="21">
        <v>33.385909878944112</v>
      </c>
      <c r="O8" s="19">
        <v>5.2095715231188962</v>
      </c>
      <c r="P8" s="21">
        <v>59.047423355560639</v>
      </c>
      <c r="Q8" s="19">
        <v>4.5944053959550617</v>
      </c>
      <c r="R8" s="19">
        <v>9.5844380266907994</v>
      </c>
      <c r="S8" s="19">
        <v>1.4466039191181495</v>
      </c>
      <c r="T8" s="19">
        <v>1.0014564821581184</v>
      </c>
      <c r="U8" s="19">
        <v>0.48820833395795543</v>
      </c>
      <c r="V8" s="20">
        <v>23103.933257437209</v>
      </c>
      <c r="W8" s="21">
        <v>13.259176060373248</v>
      </c>
      <c r="X8" s="19">
        <v>2.3208216251910367</v>
      </c>
      <c r="Y8" s="19" t="s">
        <v>71</v>
      </c>
      <c r="Z8" s="19">
        <v>3.1365022108328247</v>
      </c>
      <c r="AA8" s="19">
        <v>0.30912862418480397</v>
      </c>
      <c r="AB8" s="19" t="s">
        <v>71</v>
      </c>
      <c r="AC8" s="20">
        <v>14499.972671359807</v>
      </c>
      <c r="AD8" s="21">
        <v>17.785891165366223</v>
      </c>
      <c r="AE8" s="21">
        <v>55.765889058651986</v>
      </c>
      <c r="AF8" s="19">
        <v>0.19516043199248706</v>
      </c>
      <c r="AG8" s="20">
        <v>5090.3686621246061</v>
      </c>
      <c r="AH8" s="20">
        <v>121.55813815112802</v>
      </c>
      <c r="AI8" s="19">
        <v>1.4020778433586143</v>
      </c>
      <c r="AJ8" s="20">
        <v>3244.7368035149698</v>
      </c>
      <c r="AK8" s="19">
        <v>8.2303798575788409</v>
      </c>
      <c r="AL8" s="21">
        <v>13.474897083854534</v>
      </c>
      <c r="AM8" s="21">
        <v>16.411677132234825</v>
      </c>
      <c r="AN8" s="20">
        <v>651.28056636990596</v>
      </c>
      <c r="AO8" s="19">
        <v>5.9495765452758125</v>
      </c>
      <c r="AP8" s="19">
        <v>3.7674264073860591</v>
      </c>
      <c r="AQ8" s="19" t="s">
        <v>71</v>
      </c>
      <c r="AR8" s="21">
        <v>74.429639923343885</v>
      </c>
      <c r="AS8" s="19" t="s">
        <v>71</v>
      </c>
      <c r="AT8" s="19" t="s">
        <v>71</v>
      </c>
      <c r="AU8" s="19">
        <v>0.50701266992876304</v>
      </c>
      <c r="AV8" s="19" t="s">
        <v>71</v>
      </c>
      <c r="AW8" s="19">
        <v>2.2683685627849921</v>
      </c>
      <c r="AX8" s="19">
        <v>1.8122672634876644</v>
      </c>
      <c r="AY8" s="21">
        <v>61.073396439417905</v>
      </c>
      <c r="AZ8" s="19">
        <v>0.25091430839510981</v>
      </c>
      <c r="BA8" s="19" t="s">
        <v>71</v>
      </c>
      <c r="BB8" s="19">
        <v>7.6006141941602117</v>
      </c>
      <c r="BC8" s="20">
        <v>2589.2763712236688</v>
      </c>
      <c r="BD8" s="19">
        <v>0.47000958296362022</v>
      </c>
      <c r="BE8" s="19">
        <v>0.16333834828471594</v>
      </c>
      <c r="BF8" s="19">
        <v>1.4851659191913029</v>
      </c>
      <c r="BG8" s="21">
        <v>96.915667903709149</v>
      </c>
      <c r="BH8" s="19">
        <v>1.2787496109613998</v>
      </c>
      <c r="BI8" s="19">
        <v>8.4515437904062978</v>
      </c>
      <c r="BJ8" s="19">
        <v>1.1884747894686016</v>
      </c>
      <c r="BK8" s="21">
        <v>38.931240404021473</v>
      </c>
      <c r="BL8" s="20">
        <v>101.95398805381139</v>
      </c>
    </row>
    <row r="9" spans="1:124" x14ac:dyDescent="0.3">
      <c r="A9" s="99">
        <v>47</v>
      </c>
      <c r="B9" s="99" t="s">
        <v>258</v>
      </c>
      <c r="C9" s="99" t="s">
        <v>274</v>
      </c>
      <c r="D9" s="99"/>
      <c r="E9" s="99" t="s">
        <v>183</v>
      </c>
      <c r="F9" s="19" t="s">
        <v>71</v>
      </c>
      <c r="G9" s="20">
        <v>28213.727763046074</v>
      </c>
      <c r="H9" s="19">
        <v>5.2521629451994878</v>
      </c>
      <c r="I9" s="20">
        <v>38.46025473711898</v>
      </c>
      <c r="J9" s="20">
        <v>252.1377419199826</v>
      </c>
      <c r="K9" s="21">
        <v>0.55158689102918534</v>
      </c>
      <c r="L9" s="20">
        <v>861.93364205331102</v>
      </c>
      <c r="M9" s="19" t="s">
        <v>71</v>
      </c>
      <c r="N9" s="21">
        <v>19.488073407404055</v>
      </c>
      <c r="O9" s="19">
        <v>3.0418103731496071</v>
      </c>
      <c r="P9" s="21">
        <v>28.485295994116886</v>
      </c>
      <c r="Q9" s="19">
        <v>2.2448826095990029</v>
      </c>
      <c r="R9" s="19">
        <v>5.1661033942756696</v>
      </c>
      <c r="S9" s="19">
        <v>0.92802403803907396</v>
      </c>
      <c r="T9" s="19">
        <v>0.66716920371081401</v>
      </c>
      <c r="U9" s="19">
        <v>0.33797202692371114</v>
      </c>
      <c r="V9" s="20">
        <v>12948.586778278925</v>
      </c>
      <c r="W9" s="19">
        <v>7.3440832110674004</v>
      </c>
      <c r="X9" s="19">
        <v>1.457324565462627</v>
      </c>
      <c r="Y9" s="19" t="s">
        <v>71</v>
      </c>
      <c r="Z9" s="19">
        <v>1.8143484847706743</v>
      </c>
      <c r="AA9" s="19">
        <v>0.19152264869961499</v>
      </c>
      <c r="AB9" s="19" t="s">
        <v>71</v>
      </c>
      <c r="AC9" s="20">
        <v>8731.7002066466321</v>
      </c>
      <c r="AD9" s="21">
        <v>10.418383790586459</v>
      </c>
      <c r="AE9" s="21">
        <v>29.749863329077627</v>
      </c>
      <c r="AF9" s="19">
        <v>0.10806738764791667</v>
      </c>
      <c r="AG9" s="20">
        <v>2607.2621448980999</v>
      </c>
      <c r="AH9" s="21">
        <v>75.723803289404117</v>
      </c>
      <c r="AI9" s="19">
        <v>0.81516437723040081</v>
      </c>
      <c r="AJ9" s="20">
        <v>2981.6118298817173</v>
      </c>
      <c r="AK9" s="19">
        <v>3.9841035605289932</v>
      </c>
      <c r="AL9" s="19">
        <v>8.2302392728311897</v>
      </c>
      <c r="AM9" s="21">
        <v>11.008480054773662</v>
      </c>
      <c r="AN9" s="20">
        <v>345.76230551843565</v>
      </c>
      <c r="AO9" s="19">
        <v>4.4924383478036836</v>
      </c>
      <c r="AP9" s="19">
        <v>2.2380024067388691</v>
      </c>
      <c r="AQ9" s="19" t="s">
        <v>71</v>
      </c>
      <c r="AR9" s="21">
        <v>40.022566841042114</v>
      </c>
      <c r="AS9" s="19" t="s">
        <v>71</v>
      </c>
      <c r="AT9" s="19" t="s">
        <v>71</v>
      </c>
      <c r="AU9" s="19">
        <v>0.2950264752278276</v>
      </c>
      <c r="AV9" s="19" t="s">
        <v>71</v>
      </c>
      <c r="AW9" s="19">
        <v>1.4870190752207848</v>
      </c>
      <c r="AX9" s="19">
        <v>0.82213544613283418</v>
      </c>
      <c r="AY9" s="21">
        <v>52.37129418904567</v>
      </c>
      <c r="AZ9" s="19">
        <v>0.16824063368250297</v>
      </c>
      <c r="BA9" s="19" t="s">
        <v>71</v>
      </c>
      <c r="BB9" s="19">
        <v>4.2148285315785881</v>
      </c>
      <c r="BC9" s="20">
        <v>1302.2562876633599</v>
      </c>
      <c r="BD9" s="19">
        <v>0.26375074153885159</v>
      </c>
      <c r="BE9" s="19">
        <v>0.10221010614303097</v>
      </c>
      <c r="BF9" s="19">
        <v>0.86429386460017688</v>
      </c>
      <c r="BG9" s="21">
        <v>51.777784536307529</v>
      </c>
      <c r="BH9" s="19">
        <v>0.65469708126162374</v>
      </c>
      <c r="BI9" s="19">
        <v>5.020208853668815</v>
      </c>
      <c r="BJ9" s="19">
        <v>0.72385431549129775</v>
      </c>
      <c r="BK9" s="21">
        <v>22.391168722794305</v>
      </c>
      <c r="BL9" s="21">
        <v>61.505845984413362</v>
      </c>
    </row>
    <row r="10" spans="1:124" x14ac:dyDescent="0.3">
      <c r="A10" s="99">
        <v>48</v>
      </c>
      <c r="B10" s="99" t="s">
        <v>258</v>
      </c>
      <c r="C10" s="99" t="s">
        <v>275</v>
      </c>
      <c r="D10" s="99"/>
      <c r="E10" s="99" t="s">
        <v>182</v>
      </c>
      <c r="F10" s="19" t="s">
        <v>71</v>
      </c>
      <c r="G10" s="20">
        <v>37595.167080401035</v>
      </c>
      <c r="H10" s="19">
        <v>6.114497614795984</v>
      </c>
      <c r="I10" s="20">
        <v>51.774656118378239</v>
      </c>
      <c r="J10" s="20">
        <v>307.96527824496889</v>
      </c>
      <c r="K10" s="21">
        <v>0.87997141077058783</v>
      </c>
      <c r="L10" s="20">
        <v>695.15368425174518</v>
      </c>
      <c r="M10" s="19" t="s">
        <v>71</v>
      </c>
      <c r="N10" s="21">
        <v>29.444241428348885</v>
      </c>
      <c r="O10" s="19">
        <v>4.1822808930450464</v>
      </c>
      <c r="P10" s="21">
        <v>45.629088713764695</v>
      </c>
      <c r="Q10" s="19">
        <v>3.450668970724613</v>
      </c>
      <c r="R10" s="19">
        <v>7.571916994595977</v>
      </c>
      <c r="S10" s="19">
        <v>1.3481420802374513</v>
      </c>
      <c r="T10" s="19">
        <v>0.93972369545561507</v>
      </c>
      <c r="U10" s="19">
        <v>0.44264370056116054</v>
      </c>
      <c r="V10" s="20">
        <v>17784.876116912004</v>
      </c>
      <c r="W10" s="21">
        <v>10.446517617857078</v>
      </c>
      <c r="X10" s="19">
        <v>2.1264203225169029</v>
      </c>
      <c r="Y10" s="19" t="s">
        <v>71</v>
      </c>
      <c r="Z10" s="19">
        <v>2.884152257309101</v>
      </c>
      <c r="AA10" s="19">
        <v>0.27776371100809305</v>
      </c>
      <c r="AB10" s="19" t="s">
        <v>71</v>
      </c>
      <c r="AC10" s="20">
        <v>12067.597353979985</v>
      </c>
      <c r="AD10" s="21">
        <v>15.404262975081803</v>
      </c>
      <c r="AE10" s="21">
        <v>43.090325875384586</v>
      </c>
      <c r="AF10" s="19">
        <v>0.15831555724496715</v>
      </c>
      <c r="AG10" s="20">
        <v>3930.3720571027802</v>
      </c>
      <c r="AH10" s="21">
        <v>98.957804404456354</v>
      </c>
      <c r="AI10" s="19">
        <v>1.263434735281564</v>
      </c>
      <c r="AJ10" s="20">
        <v>3327.1499208633018</v>
      </c>
      <c r="AK10" s="19">
        <v>6.9086961342828079</v>
      </c>
      <c r="AL10" s="21">
        <v>12.21237320044019</v>
      </c>
      <c r="AM10" s="21">
        <v>13.002925315822358</v>
      </c>
      <c r="AN10" s="20">
        <v>557.1836957093002</v>
      </c>
      <c r="AO10" s="19">
        <v>5.0665497032139939</v>
      </c>
      <c r="AP10" s="19">
        <v>3.3496026858396788</v>
      </c>
      <c r="AQ10" s="19" t="s">
        <v>71</v>
      </c>
      <c r="AR10" s="21">
        <v>58.26570860309733</v>
      </c>
      <c r="AS10" s="19" t="s">
        <v>71</v>
      </c>
      <c r="AT10" s="19" t="s">
        <v>71</v>
      </c>
      <c r="AU10" s="19">
        <v>0.41740623147487621</v>
      </c>
      <c r="AV10" s="19" t="s">
        <v>71</v>
      </c>
      <c r="AW10" s="19">
        <v>2.1270072478996731</v>
      </c>
      <c r="AX10" s="19">
        <v>1.2138903441108373</v>
      </c>
      <c r="AY10" s="21">
        <v>57.427183447382028</v>
      </c>
      <c r="AZ10" s="19">
        <v>0.227073113608741</v>
      </c>
      <c r="BA10" s="19" t="s">
        <v>71</v>
      </c>
      <c r="BB10" s="19">
        <v>6.3017888606688235</v>
      </c>
      <c r="BC10" s="20">
        <v>2196.1659619680654</v>
      </c>
      <c r="BD10" s="19">
        <v>0.35832232222081378</v>
      </c>
      <c r="BE10" s="19">
        <v>0.14375789732923358</v>
      </c>
      <c r="BF10" s="19">
        <v>1.3885248802513959</v>
      </c>
      <c r="BG10" s="21">
        <v>74.875990890869048</v>
      </c>
      <c r="BH10" s="19">
        <v>1.0456985108994066</v>
      </c>
      <c r="BI10" s="19">
        <v>7.3660871799615597</v>
      </c>
      <c r="BJ10" s="19">
        <v>1.043813608214748</v>
      </c>
      <c r="BK10" s="21">
        <v>30.569384849429575</v>
      </c>
      <c r="BL10" s="21">
        <v>96.553359897414708</v>
      </c>
    </row>
    <row r="11" spans="1:124" x14ac:dyDescent="0.3">
      <c r="A11" s="99">
        <v>31</v>
      </c>
      <c r="B11" s="99" t="s">
        <v>268</v>
      </c>
      <c r="C11" s="99" t="s">
        <v>273</v>
      </c>
      <c r="D11" s="99"/>
      <c r="E11" s="99" t="s">
        <v>181</v>
      </c>
      <c r="F11" s="19" t="s">
        <v>71</v>
      </c>
      <c r="G11" s="20">
        <v>58509.583976004666</v>
      </c>
      <c r="H11" s="19">
        <v>8.2629762817576928</v>
      </c>
      <c r="I11" s="20">
        <v>63.894850627737824</v>
      </c>
      <c r="J11" s="20">
        <v>403.15213362030806</v>
      </c>
      <c r="K11" s="21">
        <v>0.99332209542869021</v>
      </c>
      <c r="L11" s="20">
        <v>935.58196109840605</v>
      </c>
      <c r="M11" s="19" t="s">
        <v>71</v>
      </c>
      <c r="N11" s="21">
        <v>33.268230493620571</v>
      </c>
      <c r="O11" s="19">
        <v>6.1051219152188088</v>
      </c>
      <c r="P11" s="21">
        <v>64.526877378834712</v>
      </c>
      <c r="Q11" s="19">
        <v>5.4723815074011952</v>
      </c>
      <c r="R11" s="21">
        <v>13.904821544067303</v>
      </c>
      <c r="S11" s="19">
        <v>1.480242528387733</v>
      </c>
      <c r="T11" s="19">
        <v>1.0975830164608544</v>
      </c>
      <c r="U11" s="19">
        <v>0.49583801799911059</v>
      </c>
      <c r="V11" s="20">
        <v>26952.880716088075</v>
      </c>
      <c r="W11" s="21">
        <v>15.535569904850979</v>
      </c>
      <c r="X11" s="19">
        <v>2.2302327454457682</v>
      </c>
      <c r="Y11" s="19" t="s">
        <v>71</v>
      </c>
      <c r="Z11" s="19">
        <v>3.2138616393543651</v>
      </c>
      <c r="AA11" s="19">
        <v>0.31337638485110397</v>
      </c>
      <c r="AB11" s="19" t="s">
        <v>71</v>
      </c>
      <c r="AC11" s="20">
        <v>16693.216571762623</v>
      </c>
      <c r="AD11" s="21">
        <v>18.290988170148502</v>
      </c>
      <c r="AE11" s="21">
        <v>54.745671250270341</v>
      </c>
      <c r="AF11" s="19">
        <v>0.19600116271269816</v>
      </c>
      <c r="AG11" s="20">
        <v>6667.0908942575743</v>
      </c>
      <c r="AH11" s="20">
        <v>149.90519960396418</v>
      </c>
      <c r="AI11" s="19">
        <v>1.2136394333613671</v>
      </c>
      <c r="AJ11" s="20">
        <v>4670.2672480768179</v>
      </c>
      <c r="AK11" s="19">
        <v>9.5302923702950153</v>
      </c>
      <c r="AL11" s="21">
        <v>13.2391450853185</v>
      </c>
      <c r="AM11" s="21">
        <v>18.931516162779282</v>
      </c>
      <c r="AN11" s="20">
        <v>499.13530274415785</v>
      </c>
      <c r="AO11" s="19">
        <v>6.6974102450579434</v>
      </c>
      <c r="AP11" s="19">
        <v>3.7414165377342279</v>
      </c>
      <c r="AQ11" s="19" t="s">
        <v>71</v>
      </c>
      <c r="AR11" s="21">
        <v>84.991616822913997</v>
      </c>
      <c r="AS11" s="19" t="s">
        <v>71</v>
      </c>
      <c r="AT11" s="19" t="s">
        <v>71</v>
      </c>
      <c r="AU11" s="19">
        <v>0.61202286816642726</v>
      </c>
      <c r="AV11" s="19" t="s">
        <v>71</v>
      </c>
      <c r="AW11" s="19">
        <v>2.1324582744818215</v>
      </c>
      <c r="AX11" s="19">
        <v>1.7607229642331093</v>
      </c>
      <c r="AY11" s="21">
        <v>72.587414579202758</v>
      </c>
      <c r="AZ11" s="19">
        <v>0.23932578785047423</v>
      </c>
      <c r="BA11" s="19" t="s">
        <v>71</v>
      </c>
      <c r="BB11" s="19">
        <v>7.7480634674024609</v>
      </c>
      <c r="BC11" s="20">
        <v>3048.4616480171917</v>
      </c>
      <c r="BD11" s="19">
        <v>0.53696711877297498</v>
      </c>
      <c r="BE11" s="19">
        <v>0.17489143077294464</v>
      </c>
      <c r="BF11" s="19">
        <v>1.6347243493913415</v>
      </c>
      <c r="BG11" s="20">
        <v>117.06352368572507</v>
      </c>
      <c r="BH11" s="19">
        <v>1.2808242810693187</v>
      </c>
      <c r="BI11" s="19">
        <v>8.5026711068627758</v>
      </c>
      <c r="BJ11" s="19">
        <v>1.2192312663578131</v>
      </c>
      <c r="BK11" s="21">
        <v>53.446568138186791</v>
      </c>
      <c r="BL11" s="20">
        <v>102.19350153852429</v>
      </c>
    </row>
    <row r="12" spans="1:124" x14ac:dyDescent="0.3">
      <c r="A12" s="99">
        <v>32</v>
      </c>
      <c r="B12" s="99" t="s">
        <v>268</v>
      </c>
      <c r="C12" s="99" t="s">
        <v>274</v>
      </c>
      <c r="D12" s="99"/>
      <c r="E12" s="99" t="s">
        <v>180</v>
      </c>
      <c r="F12" s="19" t="s">
        <v>71</v>
      </c>
      <c r="G12" s="20">
        <v>53150.963491432223</v>
      </c>
      <c r="H12" s="19">
        <v>7.7256587228480411</v>
      </c>
      <c r="I12" s="20">
        <v>53.665873184483772</v>
      </c>
      <c r="J12" s="20">
        <v>406.96385574712497</v>
      </c>
      <c r="K12" s="21">
        <v>1.1572514422726821</v>
      </c>
      <c r="L12" s="20">
        <v>1015.037552650648</v>
      </c>
      <c r="M12" s="19" t="s">
        <v>71</v>
      </c>
      <c r="N12" s="21">
        <v>32.12750626887572</v>
      </c>
      <c r="O12" s="19">
        <v>5.8166272265418542</v>
      </c>
      <c r="P12" s="21">
        <v>59.53090343545967</v>
      </c>
      <c r="Q12" s="19">
        <v>4.9413131103262007</v>
      </c>
      <c r="R12" s="21">
        <v>13.090412492033746</v>
      </c>
      <c r="S12" s="19">
        <v>1.4950537487429336</v>
      </c>
      <c r="T12" s="19">
        <v>1.1105832517928582</v>
      </c>
      <c r="U12" s="19">
        <v>0.47381764032760182</v>
      </c>
      <c r="V12" s="20">
        <v>25388.72673851909</v>
      </c>
      <c r="W12" s="21">
        <v>14.156880818338092</v>
      </c>
      <c r="X12" s="19">
        <v>2.1921183212312374</v>
      </c>
      <c r="Y12" s="19" t="s">
        <v>71</v>
      </c>
      <c r="Z12" s="19">
        <v>3.3446478330757028</v>
      </c>
      <c r="AA12" s="19">
        <v>0.32013838689400492</v>
      </c>
      <c r="AB12" s="19" t="s">
        <v>71</v>
      </c>
      <c r="AC12" s="20">
        <v>16377.79179681377</v>
      </c>
      <c r="AD12" s="21">
        <v>17.153002970047822</v>
      </c>
      <c r="AE12" s="21">
        <v>50.396341861022158</v>
      </c>
      <c r="AF12" s="19">
        <v>0.19159398470088715</v>
      </c>
      <c r="AG12" s="20">
        <v>6016.1138147947077</v>
      </c>
      <c r="AH12" s="20">
        <v>145.61127288981169</v>
      </c>
      <c r="AI12" s="19">
        <v>1.1242016522329896</v>
      </c>
      <c r="AJ12" s="20">
        <v>4880.272422621797</v>
      </c>
      <c r="AK12" s="19">
        <v>9.0751582909460833</v>
      </c>
      <c r="AL12" s="21">
        <v>12.748696696305245</v>
      </c>
      <c r="AM12" s="21">
        <v>17.966782933024355</v>
      </c>
      <c r="AN12" s="20">
        <v>434.62164683623217</v>
      </c>
      <c r="AO12" s="19">
        <v>6.5554723437464828</v>
      </c>
      <c r="AP12" s="19">
        <v>3.6839729393562481</v>
      </c>
      <c r="AQ12" s="19" t="s">
        <v>71</v>
      </c>
      <c r="AR12" s="21">
        <v>77.832366809965308</v>
      </c>
      <c r="AS12" s="19" t="s">
        <v>71</v>
      </c>
      <c r="AT12" s="19" t="s">
        <v>71</v>
      </c>
      <c r="AU12" s="19">
        <v>0.59117686657891833</v>
      </c>
      <c r="AV12" s="19" t="s">
        <v>71</v>
      </c>
      <c r="AW12" s="19">
        <v>2.1515152166794551</v>
      </c>
      <c r="AX12" s="19">
        <v>1.6614224510700659</v>
      </c>
      <c r="AY12" s="21">
        <v>71.694680007920397</v>
      </c>
      <c r="AZ12" s="19">
        <v>0.26586797295065195</v>
      </c>
      <c r="BA12" s="19" t="s">
        <v>71</v>
      </c>
      <c r="BB12" s="19">
        <v>7.2596885143775198</v>
      </c>
      <c r="BC12" s="20">
        <v>2943.9579300832106</v>
      </c>
      <c r="BD12" s="19">
        <v>0.45662669539865636</v>
      </c>
      <c r="BE12" s="19">
        <v>0.16836571919035764</v>
      </c>
      <c r="BF12" s="19">
        <v>1.6512874881776856</v>
      </c>
      <c r="BG12" s="20">
        <v>108.92441147869576</v>
      </c>
      <c r="BH12" s="19">
        <v>1.1266122645209449</v>
      </c>
      <c r="BI12" s="19">
        <v>8.3671398764556546</v>
      </c>
      <c r="BJ12" s="19">
        <v>1.2406477508239262</v>
      </c>
      <c r="BK12" s="21">
        <v>49.862848731045389</v>
      </c>
      <c r="BL12" s="20">
        <v>105.83006513553545</v>
      </c>
    </row>
    <row r="13" spans="1:124" x14ac:dyDescent="0.3">
      <c r="A13" s="99">
        <v>33</v>
      </c>
      <c r="B13" s="99" t="s">
        <v>268</v>
      </c>
      <c r="C13" s="99" t="s">
        <v>275</v>
      </c>
      <c r="D13" s="99"/>
      <c r="E13" s="99" t="s">
        <v>179</v>
      </c>
      <c r="F13" s="19" t="s">
        <v>71</v>
      </c>
      <c r="G13" s="20">
        <v>38475.405598355879</v>
      </c>
      <c r="H13" s="19">
        <v>5.2715752638648032</v>
      </c>
      <c r="I13" s="20">
        <v>36.430623308974702</v>
      </c>
      <c r="J13" s="20">
        <v>333.83559653910453</v>
      </c>
      <c r="K13" s="21">
        <v>1.1683911006583616</v>
      </c>
      <c r="L13" s="20">
        <v>1015.3085277517339</v>
      </c>
      <c r="M13" s="19" t="s">
        <v>71</v>
      </c>
      <c r="N13" s="21">
        <v>24.088892305991486</v>
      </c>
      <c r="O13" s="19">
        <v>4.0953452717083367</v>
      </c>
      <c r="P13" s="21">
        <v>38.586185019925075</v>
      </c>
      <c r="Q13" s="19">
        <v>3.2200889866368021</v>
      </c>
      <c r="R13" s="19">
        <v>8.9063039661875472</v>
      </c>
      <c r="S13" s="19">
        <v>1.1048807373487859</v>
      </c>
      <c r="T13" s="19">
        <v>0.7143602561403074</v>
      </c>
      <c r="U13" s="19">
        <v>0.38985114006026356</v>
      </c>
      <c r="V13" s="20">
        <v>17969.271635680587</v>
      </c>
      <c r="W13" s="19">
        <v>9.7099572176299329</v>
      </c>
      <c r="X13" s="19">
        <v>1.6945088083082998</v>
      </c>
      <c r="Y13" s="19" t="s">
        <v>71</v>
      </c>
      <c r="Z13" s="19">
        <v>2.13844209466781</v>
      </c>
      <c r="AA13" s="19">
        <v>0.219130588512611</v>
      </c>
      <c r="AB13" s="19" t="s">
        <v>71</v>
      </c>
      <c r="AC13" s="20">
        <v>12190.002800622986</v>
      </c>
      <c r="AD13" s="21">
        <v>13.001336521520264</v>
      </c>
      <c r="AE13" s="21">
        <v>35.724276727804636</v>
      </c>
      <c r="AF13" s="19">
        <v>0.12853749127344366</v>
      </c>
      <c r="AG13" s="20">
        <v>4230.4639302001369</v>
      </c>
      <c r="AH13" s="21">
        <v>93.156916976670416</v>
      </c>
      <c r="AI13" s="19">
        <v>0.83767707457273533</v>
      </c>
      <c r="AJ13" s="20">
        <v>4186.9365509070685</v>
      </c>
      <c r="AK13" s="19">
        <v>5.6272422177009158</v>
      </c>
      <c r="AL13" s="19">
        <v>9.7065120814605539</v>
      </c>
      <c r="AM13" s="21">
        <v>12.017470883536539</v>
      </c>
      <c r="AN13" s="20">
        <v>296.99734470754299</v>
      </c>
      <c r="AO13" s="19">
        <v>5.2435610318597838</v>
      </c>
      <c r="AP13" s="19">
        <v>2.7781183953725894</v>
      </c>
      <c r="AQ13" s="19" t="s">
        <v>71</v>
      </c>
      <c r="AR13" s="21">
        <v>54.221684156005601</v>
      </c>
      <c r="AS13" s="19" t="s">
        <v>71</v>
      </c>
      <c r="AT13" s="19" t="s">
        <v>71</v>
      </c>
      <c r="AU13" s="19">
        <v>0.4381084529826077</v>
      </c>
      <c r="AV13" s="19" t="s">
        <v>71</v>
      </c>
      <c r="AW13" s="19">
        <v>1.5924114539296519</v>
      </c>
      <c r="AX13" s="19">
        <v>1.0939916308814992</v>
      </c>
      <c r="AY13" s="21">
        <v>63.069998277054736</v>
      </c>
      <c r="AZ13" s="19">
        <v>0.18280182136878773</v>
      </c>
      <c r="BA13" s="19" t="s">
        <v>71</v>
      </c>
      <c r="BB13" s="19">
        <v>5.1141331746059766</v>
      </c>
      <c r="BC13" s="20">
        <v>1945.0945217021915</v>
      </c>
      <c r="BD13" s="19">
        <v>0.32123016858917475</v>
      </c>
      <c r="BE13" s="19">
        <v>0.11539115401590318</v>
      </c>
      <c r="BF13" s="19">
        <v>1.0917484821673735</v>
      </c>
      <c r="BG13" s="21">
        <v>72.622217944392631</v>
      </c>
      <c r="BH13" s="19">
        <v>0.71837846181095888</v>
      </c>
      <c r="BI13" s="19">
        <v>5.7823098270173601</v>
      </c>
      <c r="BJ13" s="19">
        <v>0.84786393270918803</v>
      </c>
      <c r="BK13" s="21">
        <v>34.255935079029847</v>
      </c>
      <c r="BL13" s="21">
        <v>68.188163432833917</v>
      </c>
      <c r="BN13" s="68"/>
    </row>
    <row r="14" spans="1:124" x14ac:dyDescent="0.3">
      <c r="A14" s="99">
        <v>25</v>
      </c>
      <c r="B14" s="99" t="s">
        <v>272</v>
      </c>
      <c r="C14" s="99" t="s">
        <v>275</v>
      </c>
      <c r="D14" s="99"/>
      <c r="E14" s="99" t="s">
        <v>138</v>
      </c>
      <c r="F14" s="19" t="s">
        <v>71</v>
      </c>
      <c r="G14" s="20">
        <v>36350.82296164635</v>
      </c>
      <c r="H14" s="19">
        <v>4.6129334149843304</v>
      </c>
      <c r="I14" s="20">
        <v>34.190204839578115</v>
      </c>
      <c r="J14" s="20">
        <v>326.01925850238626</v>
      </c>
      <c r="K14" s="21">
        <v>0.98323754143415454</v>
      </c>
      <c r="L14" s="20">
        <v>1680.6392785070684</v>
      </c>
      <c r="M14" s="19" t="s">
        <v>71</v>
      </c>
      <c r="N14" s="21">
        <v>28.993801275383294</v>
      </c>
      <c r="O14" s="19">
        <v>3.4652778029073001</v>
      </c>
      <c r="P14" s="21">
        <v>33.766458604549477</v>
      </c>
      <c r="Q14" s="19">
        <v>2.8992512149513767</v>
      </c>
      <c r="R14" s="19">
        <v>6.738179405960298</v>
      </c>
      <c r="S14" s="19">
        <v>1.2330272112164495</v>
      </c>
      <c r="T14" s="19">
        <v>0.83460896491075953</v>
      </c>
      <c r="U14" s="19">
        <v>0.42678219677095358</v>
      </c>
      <c r="V14" s="20">
        <v>16561.142465340792</v>
      </c>
      <c r="W14" s="19">
        <v>9.037066748205838</v>
      </c>
      <c r="X14" s="19">
        <v>2.0244607584424945</v>
      </c>
      <c r="Y14" s="19" t="s">
        <v>71</v>
      </c>
      <c r="Z14" s="19">
        <v>2.211270265967554</v>
      </c>
      <c r="AA14" s="19">
        <v>0.24124410701657895</v>
      </c>
      <c r="AB14" s="19" t="s">
        <v>71</v>
      </c>
      <c r="AC14" s="20">
        <v>11284.126243778264</v>
      </c>
      <c r="AD14" s="21">
        <v>14.811493279637554</v>
      </c>
      <c r="AE14" s="21">
        <v>37.025717760708446</v>
      </c>
      <c r="AF14" s="19">
        <v>0.1380716360212369</v>
      </c>
      <c r="AG14" s="20">
        <v>3561.3052244271094</v>
      </c>
      <c r="AH14" s="20">
        <v>107.92043612000269</v>
      </c>
      <c r="AI14" s="19">
        <v>0.63417015827795997</v>
      </c>
      <c r="AJ14" s="20">
        <v>4933.7538815246926</v>
      </c>
      <c r="AK14" s="19">
        <v>5.3185960325534074</v>
      </c>
      <c r="AL14" s="21">
        <v>11.638697874495195</v>
      </c>
      <c r="AM14" s="21">
        <v>10.182094757480506</v>
      </c>
      <c r="AN14" s="20">
        <v>354.33966518184064</v>
      </c>
      <c r="AO14" s="19">
        <v>5.3297904112981289</v>
      </c>
      <c r="AP14" s="19">
        <v>3.337594575736432</v>
      </c>
      <c r="AQ14" s="19" t="s">
        <v>71</v>
      </c>
      <c r="AR14" s="21">
        <v>51.860111462163992</v>
      </c>
      <c r="AS14" s="19" t="s">
        <v>71</v>
      </c>
      <c r="AT14" s="19" t="s">
        <v>71</v>
      </c>
      <c r="AU14" s="19">
        <v>0.36483617510826211</v>
      </c>
      <c r="AV14" s="19" t="s">
        <v>71</v>
      </c>
      <c r="AW14" s="19">
        <v>2.1391254624629172</v>
      </c>
      <c r="AX14" s="19">
        <v>1.1555101847536493</v>
      </c>
      <c r="AY14" s="21">
        <v>74.8769237969599</v>
      </c>
      <c r="AZ14" s="19">
        <v>0.22022212415778952</v>
      </c>
      <c r="BA14" s="19" t="s">
        <v>71</v>
      </c>
      <c r="BB14" s="19">
        <v>5.6645433519888417</v>
      </c>
      <c r="BC14" s="20">
        <v>1798.8891541517778</v>
      </c>
      <c r="BD14" s="19">
        <v>0.324856483711497</v>
      </c>
      <c r="BE14" s="19">
        <v>0.13437263933558802</v>
      </c>
      <c r="BF14" s="19">
        <v>1.0890316380388687</v>
      </c>
      <c r="BG14" s="21">
        <v>57.286638055924904</v>
      </c>
      <c r="BH14" s="19">
        <v>0.68370177502814999</v>
      </c>
      <c r="BI14" s="19">
        <v>6.3412857040074826</v>
      </c>
      <c r="BJ14" s="19">
        <v>0.85868384758046734</v>
      </c>
      <c r="BK14" s="21">
        <v>28.259555238847572</v>
      </c>
      <c r="BL14" s="21">
        <v>71.936301678227906</v>
      </c>
    </row>
    <row r="15" spans="1:124" x14ac:dyDescent="0.3">
      <c r="A15" s="100">
        <v>25</v>
      </c>
      <c r="B15" s="100" t="s">
        <v>272</v>
      </c>
      <c r="C15" s="100" t="s">
        <v>275</v>
      </c>
      <c r="D15" s="100" t="s">
        <v>282</v>
      </c>
      <c r="E15" s="100" t="s">
        <v>139</v>
      </c>
      <c r="F15" s="26" t="s">
        <v>71</v>
      </c>
      <c r="G15" s="27">
        <v>36513.400556780631</v>
      </c>
      <c r="H15" s="26">
        <v>4.1566267503074776</v>
      </c>
      <c r="I15" s="27">
        <v>33.897125186736403</v>
      </c>
      <c r="J15" s="27">
        <v>322.60786587386093</v>
      </c>
      <c r="K15" s="28">
        <v>0.778641472183489</v>
      </c>
      <c r="L15" s="27">
        <v>1685.4733867370016</v>
      </c>
      <c r="M15" s="26" t="s">
        <v>71</v>
      </c>
      <c r="N15" s="28">
        <v>28.893035241383121</v>
      </c>
      <c r="O15" s="26">
        <v>3.4429775786461478</v>
      </c>
      <c r="P15" s="28">
        <v>34.461285042781753</v>
      </c>
      <c r="Q15" s="26">
        <v>2.857567664810245</v>
      </c>
      <c r="R15" s="26">
        <v>6.7878657073204245</v>
      </c>
      <c r="S15" s="26">
        <v>1.2733110397281806</v>
      </c>
      <c r="T15" s="26">
        <v>0.80292832282596571</v>
      </c>
      <c r="U15" s="26">
        <v>0.43536660320506099</v>
      </c>
      <c r="V15" s="27">
        <v>16699.099494713042</v>
      </c>
      <c r="W15" s="26">
        <v>9.1275788261956574</v>
      </c>
      <c r="X15" s="26">
        <v>2.1198440192799777</v>
      </c>
      <c r="Y15" s="26" t="s">
        <v>71</v>
      </c>
      <c r="Z15" s="26">
        <v>2.2885225679555061</v>
      </c>
      <c r="AA15" s="26">
        <v>0.247437632592127</v>
      </c>
      <c r="AB15" s="26" t="s">
        <v>71</v>
      </c>
      <c r="AC15" s="27">
        <v>11379.166925974239</v>
      </c>
      <c r="AD15" s="28">
        <v>14.911665341052103</v>
      </c>
      <c r="AE15" s="28">
        <v>37.874096988216579</v>
      </c>
      <c r="AF15" s="26">
        <v>0.13412517049392927</v>
      </c>
      <c r="AG15" s="27">
        <v>3566.0479765595624</v>
      </c>
      <c r="AH15" s="27">
        <v>109.61661687381645</v>
      </c>
      <c r="AI15" s="26">
        <v>0.68568457048761322</v>
      </c>
      <c r="AJ15" s="27">
        <v>4940.231843951693</v>
      </c>
      <c r="AK15" s="26">
        <v>5.3257262461851473</v>
      </c>
      <c r="AL15" s="28">
        <v>11.6795286237488</v>
      </c>
      <c r="AM15" s="28">
        <v>10.611910590612348</v>
      </c>
      <c r="AN15" s="27">
        <v>362.31755761114914</v>
      </c>
      <c r="AO15" s="26">
        <v>5.3504622257574734</v>
      </c>
      <c r="AP15" s="26">
        <v>3.2850801403593932</v>
      </c>
      <c r="AQ15" s="26" t="s">
        <v>71</v>
      </c>
      <c r="AR15" s="28">
        <v>51.055964054488022</v>
      </c>
      <c r="AS15" s="26" t="s">
        <v>71</v>
      </c>
      <c r="AT15" s="26" t="s">
        <v>71</v>
      </c>
      <c r="AU15" s="26">
        <v>0.37184140986867886</v>
      </c>
      <c r="AV15" s="26" t="s">
        <v>71</v>
      </c>
      <c r="AW15" s="26">
        <v>2.0079603735869527</v>
      </c>
      <c r="AX15" s="26">
        <v>1.1498552725695788</v>
      </c>
      <c r="AY15" s="28">
        <v>73.809884459805232</v>
      </c>
      <c r="AZ15" s="26">
        <v>0.22094781191680085</v>
      </c>
      <c r="BA15" s="26" t="s">
        <v>71</v>
      </c>
      <c r="BB15" s="26">
        <v>5.7242677817936016</v>
      </c>
      <c r="BC15" s="27">
        <v>1788.161946075614</v>
      </c>
      <c r="BD15" s="26">
        <v>0.34150771960958293</v>
      </c>
      <c r="BE15" s="26">
        <v>0.12176373483017847</v>
      </c>
      <c r="BF15" s="26">
        <v>1.0647651300200345</v>
      </c>
      <c r="BG15" s="28">
        <v>57.616691539820209</v>
      </c>
      <c r="BH15" s="26">
        <v>0.71790043142166726</v>
      </c>
      <c r="BI15" s="26">
        <v>6.231783684334947</v>
      </c>
      <c r="BJ15" s="26">
        <v>0.89602559309065788</v>
      </c>
      <c r="BK15" s="28">
        <v>28.179532173338245</v>
      </c>
      <c r="BL15" s="28">
        <v>72.449708483425482</v>
      </c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</row>
    <row r="16" spans="1:124" x14ac:dyDescent="0.3">
      <c r="A16" s="99">
        <v>26</v>
      </c>
      <c r="B16" s="99" t="s">
        <v>272</v>
      </c>
      <c r="C16" s="99" t="s">
        <v>274</v>
      </c>
      <c r="D16" s="99"/>
      <c r="E16" s="99" t="s">
        <v>140</v>
      </c>
      <c r="F16" s="19" t="s">
        <v>71</v>
      </c>
      <c r="G16" s="20">
        <v>42967.371394333146</v>
      </c>
      <c r="H16" s="19">
        <v>4.8907424161859288</v>
      </c>
      <c r="I16" s="20">
        <v>53.567782039268664</v>
      </c>
      <c r="J16" s="20">
        <v>329.45941185190486</v>
      </c>
      <c r="K16" s="21">
        <v>0.87541991264015862</v>
      </c>
      <c r="L16" s="20">
        <v>1554.3061009661951</v>
      </c>
      <c r="M16" s="19" t="s">
        <v>71</v>
      </c>
      <c r="N16" s="21">
        <v>28.708685224143011</v>
      </c>
      <c r="O16" s="19">
        <v>3.9601096380157905</v>
      </c>
      <c r="P16" s="21">
        <v>43.01930495822829</v>
      </c>
      <c r="Q16" s="19">
        <v>3.7537936700521692</v>
      </c>
      <c r="R16" s="19">
        <v>8.5100977645698279</v>
      </c>
      <c r="S16" s="19">
        <v>1.2456549199354181</v>
      </c>
      <c r="T16" s="19">
        <v>0.85062031621617573</v>
      </c>
      <c r="U16" s="19">
        <v>0.4645036292854452</v>
      </c>
      <c r="V16" s="20">
        <v>20140.620761565704</v>
      </c>
      <c r="W16" s="21">
        <v>11.863062270908165</v>
      </c>
      <c r="X16" s="19">
        <v>2.0215485308662067</v>
      </c>
      <c r="Y16" s="19" t="s">
        <v>71</v>
      </c>
      <c r="Z16" s="19">
        <v>2.7887431305958628</v>
      </c>
      <c r="AA16" s="19">
        <v>0.24632393082386814</v>
      </c>
      <c r="AB16" s="19" t="s">
        <v>71</v>
      </c>
      <c r="AC16" s="20">
        <v>12458.917701116214</v>
      </c>
      <c r="AD16" s="21">
        <v>15.198852273016358</v>
      </c>
      <c r="AE16" s="21">
        <v>38.332221996879227</v>
      </c>
      <c r="AF16" s="19">
        <v>0.14989518056602988</v>
      </c>
      <c r="AG16" s="20">
        <v>4281.2211014253571</v>
      </c>
      <c r="AH16" s="20">
        <v>119.38851095362941</v>
      </c>
      <c r="AI16" s="19">
        <v>1.2853934766662189</v>
      </c>
      <c r="AJ16" s="20">
        <v>4289.6266518585962</v>
      </c>
      <c r="AK16" s="19">
        <v>7.7716697496835847</v>
      </c>
      <c r="AL16" s="21">
        <v>11.893309617544958</v>
      </c>
      <c r="AM16" s="21">
        <v>12.053615689460578</v>
      </c>
      <c r="AN16" s="20">
        <v>397.38794032949818</v>
      </c>
      <c r="AO16" s="19">
        <v>5.4616049067844656</v>
      </c>
      <c r="AP16" s="19">
        <v>3.2645546397572867</v>
      </c>
      <c r="AQ16" s="19" t="s">
        <v>71</v>
      </c>
      <c r="AR16" s="21">
        <v>64.581300901856196</v>
      </c>
      <c r="AS16" s="19" t="s">
        <v>71</v>
      </c>
      <c r="AT16" s="19" t="s">
        <v>71</v>
      </c>
      <c r="AU16" s="19">
        <v>0.37999278115022023</v>
      </c>
      <c r="AV16" s="19" t="s">
        <v>71</v>
      </c>
      <c r="AW16" s="19">
        <v>1.9503914036978038</v>
      </c>
      <c r="AX16" s="19">
        <v>1.5088280945764987</v>
      </c>
      <c r="AY16" s="21">
        <v>74.740281528757905</v>
      </c>
      <c r="AZ16" s="19">
        <v>0.22851578727675689</v>
      </c>
      <c r="BA16" s="19" t="s">
        <v>71</v>
      </c>
      <c r="BB16" s="19">
        <v>7.1804589005135044</v>
      </c>
      <c r="BC16" s="20">
        <v>2064.845592317492</v>
      </c>
      <c r="BD16" s="19">
        <v>0.40691111149993875</v>
      </c>
      <c r="BE16" s="19">
        <v>0.13495501720002137</v>
      </c>
      <c r="BF16" s="19">
        <v>1.1537433218568207</v>
      </c>
      <c r="BG16" s="21">
        <v>73.902977741545001</v>
      </c>
      <c r="BH16" s="19">
        <v>1.1569747492056786</v>
      </c>
      <c r="BI16" s="19">
        <v>7.0368112547706616</v>
      </c>
      <c r="BJ16" s="19">
        <v>0.95827495498432769</v>
      </c>
      <c r="BK16" s="21">
        <v>32.25905028344912</v>
      </c>
      <c r="BL16" s="21">
        <v>83.469143867657237</v>
      </c>
    </row>
    <row r="17" spans="1:124" x14ac:dyDescent="0.3">
      <c r="A17" s="99">
        <v>27</v>
      </c>
      <c r="B17" s="99" t="s">
        <v>276</v>
      </c>
      <c r="C17" s="99" t="s">
        <v>273</v>
      </c>
      <c r="D17" s="99"/>
      <c r="E17" s="99" t="s">
        <v>141</v>
      </c>
      <c r="F17" s="19" t="s">
        <v>71</v>
      </c>
      <c r="G17" s="20">
        <v>49849.72823112816</v>
      </c>
      <c r="H17" s="19">
        <v>7.8244286321212231</v>
      </c>
      <c r="I17" s="20">
        <v>50.027278747509079</v>
      </c>
      <c r="J17" s="20">
        <v>348.68495074911442</v>
      </c>
      <c r="K17" s="21">
        <v>1.4628851263115235</v>
      </c>
      <c r="L17" s="20">
        <v>1454.1750482168936</v>
      </c>
      <c r="M17" s="19" t="s">
        <v>71</v>
      </c>
      <c r="N17" s="21">
        <v>30.006968708395579</v>
      </c>
      <c r="O17" s="19">
        <v>5.0683600362098797</v>
      </c>
      <c r="P17" s="21">
        <v>53.148958623757977</v>
      </c>
      <c r="Q17" s="19">
        <v>4.7764217455557345</v>
      </c>
      <c r="R17" s="21">
        <v>10.514006257114231</v>
      </c>
      <c r="S17" s="19">
        <v>1.34469865978319</v>
      </c>
      <c r="T17" s="19">
        <v>0.90064938496901148</v>
      </c>
      <c r="U17" s="19">
        <v>0.45984990581439156</v>
      </c>
      <c r="V17" s="20">
        <v>25534.433985119289</v>
      </c>
      <c r="W17" s="21">
        <v>13.66481349229305</v>
      </c>
      <c r="X17" s="19">
        <v>2.083106676515142</v>
      </c>
      <c r="Y17" s="19" t="s">
        <v>71</v>
      </c>
      <c r="Z17" s="19">
        <v>2.5810421940928268</v>
      </c>
      <c r="AA17" s="19">
        <v>0.27870915116984712</v>
      </c>
      <c r="AB17" s="19" t="s">
        <v>71</v>
      </c>
      <c r="AC17" s="20">
        <v>14515.056763463186</v>
      </c>
      <c r="AD17" s="21">
        <v>16.208054643974666</v>
      </c>
      <c r="AE17" s="21">
        <v>45.239167987682478</v>
      </c>
      <c r="AF17" s="19">
        <v>0.16071386284302142</v>
      </c>
      <c r="AG17" s="20">
        <v>5409.7185512613642</v>
      </c>
      <c r="AH17" s="20">
        <v>124.47482705412797</v>
      </c>
      <c r="AI17" s="19">
        <v>1.0965955512392682</v>
      </c>
      <c r="AJ17" s="20">
        <v>4282.1730837017567</v>
      </c>
      <c r="AK17" s="19">
        <v>8.1126819089619744</v>
      </c>
      <c r="AL17" s="21">
        <v>11.89721432258195</v>
      </c>
      <c r="AM17" s="21">
        <v>15.172108692491095</v>
      </c>
      <c r="AN17" s="20">
        <v>461.7511553591869</v>
      </c>
      <c r="AO17" s="19">
        <v>6.2845125777208803</v>
      </c>
      <c r="AP17" s="19">
        <v>3.4280282080560296</v>
      </c>
      <c r="AQ17" s="19" t="s">
        <v>71</v>
      </c>
      <c r="AR17" s="21">
        <v>75.709574390963041</v>
      </c>
      <c r="AS17" s="19" t="s">
        <v>71</v>
      </c>
      <c r="AT17" s="19" t="s">
        <v>71</v>
      </c>
      <c r="AU17" s="19">
        <v>0.55280992465641055</v>
      </c>
      <c r="AV17" s="19" t="s">
        <v>71</v>
      </c>
      <c r="AW17" s="19">
        <v>2.1002769057828194</v>
      </c>
      <c r="AX17" s="19">
        <v>1.7114190745853928</v>
      </c>
      <c r="AY17" s="21">
        <v>72.511971986335837</v>
      </c>
      <c r="AZ17" s="19">
        <v>0.23591379361750764</v>
      </c>
      <c r="BA17" s="19" t="s">
        <v>71</v>
      </c>
      <c r="BB17" s="19">
        <v>7.2001261092827606</v>
      </c>
      <c r="BC17" s="20">
        <v>2579.5394997032386</v>
      </c>
      <c r="BD17" s="19">
        <v>0.45220197818843527</v>
      </c>
      <c r="BE17" s="19">
        <v>0.14869537715973394</v>
      </c>
      <c r="BF17" s="19">
        <v>1.3469031482121934</v>
      </c>
      <c r="BG17" s="21">
        <v>95.420200004940824</v>
      </c>
      <c r="BH17" s="19">
        <v>1.1604148768125093</v>
      </c>
      <c r="BI17" s="19">
        <v>7.5035832796606101</v>
      </c>
      <c r="BJ17" s="19">
        <v>1.0130772441763674</v>
      </c>
      <c r="BK17" s="21">
        <v>43.375305045774184</v>
      </c>
      <c r="BL17" s="21">
        <v>82.884697672089573</v>
      </c>
      <c r="BN17" s="68"/>
    </row>
    <row r="18" spans="1:124" x14ac:dyDescent="0.3">
      <c r="A18" s="99">
        <v>34</v>
      </c>
      <c r="B18" s="99" t="s">
        <v>276</v>
      </c>
      <c r="C18" s="99" t="s">
        <v>273</v>
      </c>
      <c r="D18" s="99"/>
      <c r="E18" s="99" t="s">
        <v>142</v>
      </c>
      <c r="F18" s="19" t="s">
        <v>71</v>
      </c>
      <c r="G18" s="20">
        <v>46732.401230938762</v>
      </c>
      <c r="H18" s="19">
        <v>7.2431727370133947</v>
      </c>
      <c r="I18" s="20">
        <v>41.561398761746339</v>
      </c>
      <c r="J18" s="20">
        <v>365.27262529967135</v>
      </c>
      <c r="K18" s="21">
        <v>0.73981120817760171</v>
      </c>
      <c r="L18" s="20">
        <v>1202.3714257221634</v>
      </c>
      <c r="M18" s="19" t="s">
        <v>71</v>
      </c>
      <c r="N18" s="21">
        <v>30.18761791518034</v>
      </c>
      <c r="O18" s="19">
        <v>4.7409091429946484</v>
      </c>
      <c r="P18" s="21">
        <v>52.709233971031686</v>
      </c>
      <c r="Q18" s="19">
        <v>4.2841798106051945</v>
      </c>
      <c r="R18" s="21">
        <v>11.070478008083809</v>
      </c>
      <c r="S18" s="19">
        <v>1.3443425772796198</v>
      </c>
      <c r="T18" s="19">
        <v>0.95852911113437922</v>
      </c>
      <c r="U18" s="19">
        <v>0.47691513248775586</v>
      </c>
      <c r="V18" s="20">
        <v>23445.660898943963</v>
      </c>
      <c r="W18" s="21">
        <v>12.571276919112504</v>
      </c>
      <c r="X18" s="19">
        <v>2.1776814852836233</v>
      </c>
      <c r="Y18" s="19" t="s">
        <v>71</v>
      </c>
      <c r="Z18" s="19">
        <v>2.6975461562210561</v>
      </c>
      <c r="AA18" s="19">
        <v>0.29655785110768784</v>
      </c>
      <c r="AB18" s="19" t="s">
        <v>71</v>
      </c>
      <c r="AC18" s="20">
        <v>14309.653005979124</v>
      </c>
      <c r="AD18" s="21">
        <v>16.141468366023052</v>
      </c>
      <c r="AE18" s="21">
        <v>38.605906120269694</v>
      </c>
      <c r="AF18" s="19">
        <v>0.17311738941390045</v>
      </c>
      <c r="AG18" s="20">
        <v>5464.2113249891954</v>
      </c>
      <c r="AH18" s="20">
        <v>143.20054282726048</v>
      </c>
      <c r="AI18" s="19">
        <v>0.94591139672076952</v>
      </c>
      <c r="AJ18" s="20">
        <v>4580.9690519464311</v>
      </c>
      <c r="AK18" s="19">
        <v>8.3881201666144793</v>
      </c>
      <c r="AL18" s="21">
        <v>12.425255796536751</v>
      </c>
      <c r="AM18" s="21">
        <v>14.995931394385346</v>
      </c>
      <c r="AN18" s="20">
        <v>442.60562459307357</v>
      </c>
      <c r="AO18" s="19">
        <v>5.9080029416935531</v>
      </c>
      <c r="AP18" s="19">
        <v>3.4576031290292226</v>
      </c>
      <c r="AQ18" s="19" t="s">
        <v>71</v>
      </c>
      <c r="AR18" s="21">
        <v>70.588586839499897</v>
      </c>
      <c r="AS18" s="19" t="s">
        <v>71</v>
      </c>
      <c r="AT18" s="19" t="s">
        <v>71</v>
      </c>
      <c r="AU18" s="19">
        <v>0.6010096293398286</v>
      </c>
      <c r="AV18" s="19" t="s">
        <v>71</v>
      </c>
      <c r="AW18" s="19">
        <v>2.1157012598452249</v>
      </c>
      <c r="AX18" s="19">
        <v>1.4762512090888309</v>
      </c>
      <c r="AY18" s="21">
        <v>69.216022830707928</v>
      </c>
      <c r="AZ18" s="19">
        <v>0.23234617716335884</v>
      </c>
      <c r="BA18" s="19" t="s">
        <v>71</v>
      </c>
      <c r="BB18" s="19">
        <v>7.245959406333637</v>
      </c>
      <c r="BC18" s="20">
        <v>2720.4976337100579</v>
      </c>
      <c r="BD18" s="19">
        <v>0.40539115089373423</v>
      </c>
      <c r="BE18" s="19">
        <v>0.15969307571415362</v>
      </c>
      <c r="BF18" s="19">
        <v>1.4287625497473277</v>
      </c>
      <c r="BG18" s="21">
        <v>94.565024037155069</v>
      </c>
      <c r="BH18" s="19">
        <v>1.0719877753068414</v>
      </c>
      <c r="BI18" s="19">
        <v>7.9188491858602097</v>
      </c>
      <c r="BJ18" s="19">
        <v>1.1203907533239965</v>
      </c>
      <c r="BK18" s="21">
        <v>44.559951555562506</v>
      </c>
      <c r="BL18" s="21">
        <v>91.839749841212949</v>
      </c>
    </row>
    <row r="19" spans="1:124" x14ac:dyDescent="0.3">
      <c r="A19" s="99">
        <v>35</v>
      </c>
      <c r="B19" s="99" t="s">
        <v>276</v>
      </c>
      <c r="C19" s="99" t="s">
        <v>274</v>
      </c>
      <c r="D19" s="99"/>
      <c r="E19" s="99" t="s">
        <v>143</v>
      </c>
      <c r="F19" s="19" t="s">
        <v>71</v>
      </c>
      <c r="G19" s="20">
        <v>45405.50657445722</v>
      </c>
      <c r="H19" s="19">
        <v>6.6555502056106723</v>
      </c>
      <c r="I19" s="20">
        <v>45.565099963438335</v>
      </c>
      <c r="J19" s="20">
        <v>350.15626552029079</v>
      </c>
      <c r="K19" s="21">
        <v>1.108798464448147</v>
      </c>
      <c r="L19" s="20">
        <v>1065.7477316762684</v>
      </c>
      <c r="M19" s="19" t="s">
        <v>71</v>
      </c>
      <c r="N19" s="21">
        <v>26.514624429606592</v>
      </c>
      <c r="O19" s="19">
        <v>4.6964970378943267</v>
      </c>
      <c r="P19" s="21">
        <v>56.24278520935291</v>
      </c>
      <c r="Q19" s="19">
        <v>4.2258606577183615</v>
      </c>
      <c r="R19" s="21">
        <v>11.493852532949818</v>
      </c>
      <c r="S19" s="19">
        <v>1.1860035431583182</v>
      </c>
      <c r="T19" s="19">
        <v>0.9021380242222985</v>
      </c>
      <c r="U19" s="19">
        <v>0.42152656034157976</v>
      </c>
      <c r="V19" s="20">
        <v>22667.169060862088</v>
      </c>
      <c r="W19" s="21">
        <v>12.110460418715455</v>
      </c>
      <c r="X19" s="19">
        <v>1.9349871427319503</v>
      </c>
      <c r="Y19" s="19" t="s">
        <v>71</v>
      </c>
      <c r="Z19" s="19">
        <v>2.6136646084182362</v>
      </c>
      <c r="AA19" s="19">
        <v>0.2616087209688</v>
      </c>
      <c r="AB19" s="19" t="s">
        <v>71</v>
      </c>
      <c r="AC19" s="20">
        <v>13970.846649915535</v>
      </c>
      <c r="AD19" s="21">
        <v>14.533036607392711</v>
      </c>
      <c r="AE19" s="21">
        <v>39.236166667356493</v>
      </c>
      <c r="AF19" s="19">
        <v>0.16359171761885227</v>
      </c>
      <c r="AG19" s="20">
        <v>5292.4784292841732</v>
      </c>
      <c r="AH19" s="20">
        <v>130.32322019351176</v>
      </c>
      <c r="AI19" s="19">
        <v>1.0134315173931461</v>
      </c>
      <c r="AJ19" s="20">
        <v>4545.4817954285427</v>
      </c>
      <c r="AK19" s="19">
        <v>7.5352383308028914</v>
      </c>
      <c r="AL19" s="21">
        <v>10.873045876387776</v>
      </c>
      <c r="AM19" s="21">
        <v>15.334433583607035</v>
      </c>
      <c r="AN19" s="20">
        <v>477.66856098803737</v>
      </c>
      <c r="AO19" s="19">
        <v>5.4370515712555925</v>
      </c>
      <c r="AP19" s="19">
        <v>3.0291704664806813</v>
      </c>
      <c r="AQ19" s="19" t="s">
        <v>71</v>
      </c>
      <c r="AR19" s="21">
        <v>67.320056264573338</v>
      </c>
      <c r="AS19" s="19" t="s">
        <v>71</v>
      </c>
      <c r="AT19" s="19" t="s">
        <v>71</v>
      </c>
      <c r="AU19" s="19">
        <v>0.57924605929048301</v>
      </c>
      <c r="AV19" s="19" t="s">
        <v>71</v>
      </c>
      <c r="AW19" s="19">
        <v>1.791654635999715</v>
      </c>
      <c r="AX19" s="19">
        <v>1.4978419051973864</v>
      </c>
      <c r="AY19" s="21">
        <v>63.082695672659902</v>
      </c>
      <c r="AZ19" s="19">
        <v>0.22212623858317021</v>
      </c>
      <c r="BA19" s="19" t="s">
        <v>71</v>
      </c>
      <c r="BB19" s="19">
        <v>6.5373165153474799</v>
      </c>
      <c r="BC19" s="20">
        <v>2459.207155539993</v>
      </c>
      <c r="BD19" s="19">
        <v>0.40243641626443838</v>
      </c>
      <c r="BE19" s="19">
        <v>0.1423684940371637</v>
      </c>
      <c r="BF19" s="19">
        <v>1.4260085996417677</v>
      </c>
      <c r="BG19" s="21">
        <v>94.036474320017788</v>
      </c>
      <c r="BH19" s="19">
        <v>0.92248122102626606</v>
      </c>
      <c r="BI19" s="19">
        <v>7.1368930147391509</v>
      </c>
      <c r="BJ19" s="19">
        <v>1.0671693601970065</v>
      </c>
      <c r="BK19" s="21">
        <v>43.407444801719691</v>
      </c>
      <c r="BL19" s="21">
        <v>86.354057859102497</v>
      </c>
    </row>
    <row r="20" spans="1:124" x14ac:dyDescent="0.3">
      <c r="A20" s="99">
        <v>36</v>
      </c>
      <c r="B20" s="99" t="s">
        <v>276</v>
      </c>
      <c r="C20" s="99" t="s">
        <v>275</v>
      </c>
      <c r="D20" s="99"/>
      <c r="E20" s="99" t="s">
        <v>144</v>
      </c>
      <c r="F20" s="19" t="s">
        <v>71</v>
      </c>
      <c r="G20" s="20">
        <v>53913.983128540363</v>
      </c>
      <c r="H20" s="19">
        <v>8.9631933648807891</v>
      </c>
      <c r="I20" s="20">
        <v>63.478468696201688</v>
      </c>
      <c r="J20" s="20">
        <v>396.09854276673946</v>
      </c>
      <c r="K20" s="21">
        <v>1.2954176610978523</v>
      </c>
      <c r="L20" s="20">
        <v>1112.9781589685845</v>
      </c>
      <c r="M20" s="19" t="s">
        <v>71</v>
      </c>
      <c r="N20" s="21">
        <v>30.077633972580465</v>
      </c>
      <c r="O20" s="19">
        <v>5.3916836448223302</v>
      </c>
      <c r="P20" s="21">
        <v>60.700267338968807</v>
      </c>
      <c r="Q20" s="19">
        <v>5.0905363133891406</v>
      </c>
      <c r="R20" s="21">
        <v>12.930935999763712</v>
      </c>
      <c r="S20" s="19">
        <v>1.4431959091734428</v>
      </c>
      <c r="T20" s="19">
        <v>1.0162753105071325</v>
      </c>
      <c r="U20" s="19">
        <v>0.46657068943865376</v>
      </c>
      <c r="V20" s="20">
        <v>26783.387063065566</v>
      </c>
      <c r="W20" s="21">
        <v>14.522068018911089</v>
      </c>
      <c r="X20" s="19">
        <v>2.0512020231105326</v>
      </c>
      <c r="Y20" s="19" t="s">
        <v>71</v>
      </c>
      <c r="Z20" s="19">
        <v>2.6979091283317893</v>
      </c>
      <c r="AA20" s="19">
        <v>0.30365550502556388</v>
      </c>
      <c r="AB20" s="19" t="s">
        <v>71</v>
      </c>
      <c r="AC20" s="20">
        <v>16079.134871922102</v>
      </c>
      <c r="AD20" s="21">
        <v>16.495275483985857</v>
      </c>
      <c r="AE20" s="21">
        <v>45.99349662882284</v>
      </c>
      <c r="AF20" s="19">
        <v>0.16674312974567718</v>
      </c>
      <c r="AG20" s="20">
        <v>6124.4945836605602</v>
      </c>
      <c r="AH20" s="20">
        <v>154.87131532663906</v>
      </c>
      <c r="AI20" s="19">
        <v>0.98823341013110721</v>
      </c>
      <c r="AJ20" s="20">
        <v>4585.0016861204113</v>
      </c>
      <c r="AK20" s="19">
        <v>8.6611186746623368</v>
      </c>
      <c r="AL20" s="21">
        <v>11.906993188879555</v>
      </c>
      <c r="AM20" s="21">
        <v>16.943689294394346</v>
      </c>
      <c r="AN20" s="20">
        <v>585.98582119714763</v>
      </c>
      <c r="AO20" s="19">
        <v>6.3007416138210068</v>
      </c>
      <c r="AP20" s="19">
        <v>3.395905305159185</v>
      </c>
      <c r="AQ20" s="19" t="s">
        <v>71</v>
      </c>
      <c r="AR20" s="21">
        <v>80.170232253666668</v>
      </c>
      <c r="AS20" s="19" t="s">
        <v>71</v>
      </c>
      <c r="AT20" s="19" t="s">
        <v>71</v>
      </c>
      <c r="AU20" s="19">
        <v>0.61915196183601096</v>
      </c>
      <c r="AV20" s="19" t="s">
        <v>71</v>
      </c>
      <c r="AW20" s="19">
        <v>1.8915752605962726</v>
      </c>
      <c r="AX20" s="19">
        <v>1.6575102694038346</v>
      </c>
      <c r="AY20" s="21">
        <v>69.190916440893957</v>
      </c>
      <c r="AZ20" s="19">
        <v>0.23996382392987411</v>
      </c>
      <c r="BA20" s="19" t="s">
        <v>71</v>
      </c>
      <c r="BB20" s="19">
        <v>8.0770186577198402</v>
      </c>
      <c r="BC20" s="20">
        <v>2780.2817547388627</v>
      </c>
      <c r="BD20" s="19">
        <v>0.46561466569015375</v>
      </c>
      <c r="BE20" s="19">
        <v>0.15582217075461138</v>
      </c>
      <c r="BF20" s="19">
        <v>1.6096085769296287</v>
      </c>
      <c r="BG20" s="20">
        <v>108.38759080016798</v>
      </c>
      <c r="BH20" s="19">
        <v>1.1957533106396576</v>
      </c>
      <c r="BI20" s="19">
        <v>7.9795260476826684</v>
      </c>
      <c r="BJ20" s="19">
        <v>1.1946751832119329</v>
      </c>
      <c r="BK20" s="21">
        <v>48.512925324508466</v>
      </c>
      <c r="BL20" s="21">
        <v>94.467962439285358</v>
      </c>
    </row>
    <row r="21" spans="1:124" x14ac:dyDescent="0.3">
      <c r="A21" s="99">
        <v>49</v>
      </c>
      <c r="B21" s="99" t="s">
        <v>266</v>
      </c>
      <c r="C21" s="99" t="s">
        <v>273</v>
      </c>
      <c r="D21" s="99"/>
      <c r="E21" s="99" t="s">
        <v>145</v>
      </c>
      <c r="F21" s="19" t="s">
        <v>71</v>
      </c>
      <c r="G21" s="20">
        <v>42589.668483422392</v>
      </c>
      <c r="H21" s="19">
        <v>5.2451116496682708</v>
      </c>
      <c r="I21" s="20">
        <v>49.92554957494049</v>
      </c>
      <c r="J21" s="20">
        <v>282.95817769167462</v>
      </c>
      <c r="K21" s="21">
        <v>1.0826068356824425</v>
      </c>
      <c r="L21" s="20">
        <v>599.85190025229849</v>
      </c>
      <c r="M21" s="19" t="s">
        <v>71</v>
      </c>
      <c r="N21" s="21">
        <v>29.389632509121213</v>
      </c>
      <c r="O21" s="19">
        <v>5.4334530703915478</v>
      </c>
      <c r="P21" s="21">
        <v>45.597388007316233</v>
      </c>
      <c r="Q21" s="19">
        <v>3.5562901408379064</v>
      </c>
      <c r="R21" s="19">
        <v>9.9475184884775025</v>
      </c>
      <c r="S21" s="19">
        <v>1.3810902327590013</v>
      </c>
      <c r="T21" s="19">
        <v>0.92020442862200147</v>
      </c>
      <c r="U21" s="19">
        <v>0.42849589350747208</v>
      </c>
      <c r="V21" s="20">
        <v>19888.334316970238</v>
      </c>
      <c r="W21" s="21">
        <v>11.767922883151988</v>
      </c>
      <c r="X21" s="19">
        <v>2.0044859972207267</v>
      </c>
      <c r="Y21" s="19" t="s">
        <v>71</v>
      </c>
      <c r="Z21" s="19">
        <v>2.8095312339199339</v>
      </c>
      <c r="AA21" s="19">
        <v>0.28171156629051713</v>
      </c>
      <c r="AB21" s="19" t="s">
        <v>71</v>
      </c>
      <c r="AC21" s="20">
        <v>12718.381519866674</v>
      </c>
      <c r="AD21" s="21">
        <v>15.357210613345547</v>
      </c>
      <c r="AE21" s="21">
        <v>43.861416266912798</v>
      </c>
      <c r="AF21" s="19">
        <v>0.16242998322201233</v>
      </c>
      <c r="AG21" s="20">
        <v>3970.2004819739959</v>
      </c>
      <c r="AH21" s="21">
        <v>96.718284939756217</v>
      </c>
      <c r="AI21" s="19">
        <v>1.3866826461137918</v>
      </c>
      <c r="AJ21" s="20">
        <v>2662.0236735838862</v>
      </c>
      <c r="AK21" s="19">
        <v>8.0074053452408833</v>
      </c>
      <c r="AL21" s="21">
        <v>12.014923741764413</v>
      </c>
      <c r="AM21" s="21">
        <v>18.276597877943679</v>
      </c>
      <c r="AN21" s="20">
        <v>326.27095756111066</v>
      </c>
      <c r="AO21" s="19">
        <v>6.1109174963909778</v>
      </c>
      <c r="AP21" s="19">
        <v>3.3055030123009708</v>
      </c>
      <c r="AQ21" s="19" t="s">
        <v>71</v>
      </c>
      <c r="AR21" s="21">
        <v>60.104501923274597</v>
      </c>
      <c r="AS21" s="19" t="s">
        <v>71</v>
      </c>
      <c r="AT21" s="19" t="s">
        <v>71</v>
      </c>
      <c r="AU21" s="19">
        <v>0.44510458497923949</v>
      </c>
      <c r="AV21" s="19" t="s">
        <v>71</v>
      </c>
      <c r="AW21" s="19">
        <v>1.9358839165404691</v>
      </c>
      <c r="AX21" s="19">
        <v>1.3788161104648682</v>
      </c>
      <c r="AY21" s="21">
        <v>50.63961309874388</v>
      </c>
      <c r="AZ21" s="19">
        <v>0.24020413639571056</v>
      </c>
      <c r="BA21" s="19" t="s">
        <v>71</v>
      </c>
      <c r="BB21" s="19">
        <v>5.8011750393771369</v>
      </c>
      <c r="BC21" s="20">
        <v>2519.6712567019549</v>
      </c>
      <c r="BD21" s="19">
        <v>0.36053231616020476</v>
      </c>
      <c r="BE21" s="19">
        <v>0.15422789663443989</v>
      </c>
      <c r="BF21" s="19">
        <v>1.4427922510310796</v>
      </c>
      <c r="BG21" s="21">
        <v>84.348898935250361</v>
      </c>
      <c r="BH21" s="19">
        <v>0.97870213133299155</v>
      </c>
      <c r="BI21" s="19">
        <v>7.3086086433487525</v>
      </c>
      <c r="BJ21" s="19">
        <v>1.0652564967062603</v>
      </c>
      <c r="BK21" s="21">
        <v>38.054221481354034</v>
      </c>
      <c r="BL21" s="21">
        <v>97.305577128339465</v>
      </c>
    </row>
    <row r="22" spans="1:124" x14ac:dyDescent="0.3">
      <c r="A22" s="99">
        <v>50</v>
      </c>
      <c r="B22" s="99" t="s">
        <v>266</v>
      </c>
      <c r="C22" s="99" t="s">
        <v>274</v>
      </c>
      <c r="D22" s="99"/>
      <c r="E22" s="99" t="s">
        <v>146</v>
      </c>
      <c r="F22" s="19" t="s">
        <v>71</v>
      </c>
      <c r="G22" s="20">
        <v>27981.894057540994</v>
      </c>
      <c r="H22" s="19">
        <v>3.1349700602002399</v>
      </c>
      <c r="I22" s="20">
        <v>25.13603429531647</v>
      </c>
      <c r="J22" s="20">
        <v>232.7721522662564</v>
      </c>
      <c r="K22" s="21">
        <v>0.53052337100914126</v>
      </c>
      <c r="L22" s="20">
        <v>724.02309081490898</v>
      </c>
      <c r="M22" s="19" t="s">
        <v>71</v>
      </c>
      <c r="N22" s="21">
        <v>24.656147748406962</v>
      </c>
      <c r="O22" s="19">
        <v>3.2259054647125551</v>
      </c>
      <c r="P22" s="21">
        <v>26.261934055069457</v>
      </c>
      <c r="Q22" s="19">
        <v>2.0550820939750274</v>
      </c>
      <c r="R22" s="19">
        <v>5.8765910769097944</v>
      </c>
      <c r="S22" s="19">
        <v>1.1450517978338641</v>
      </c>
      <c r="T22" s="19">
        <v>0.78051705483174516</v>
      </c>
      <c r="U22" s="19">
        <v>0.383077031269622</v>
      </c>
      <c r="V22" s="20">
        <v>12946.846587629385</v>
      </c>
      <c r="W22" s="19">
        <v>7.0869232670533728</v>
      </c>
      <c r="X22" s="19">
        <v>1.6973900371821675</v>
      </c>
      <c r="Y22" s="19" t="s">
        <v>71</v>
      </c>
      <c r="Z22" s="19">
        <v>2.2355104456107848</v>
      </c>
      <c r="AA22" s="19">
        <v>0.22597048295042735</v>
      </c>
      <c r="AB22" s="19" t="s">
        <v>71</v>
      </c>
      <c r="AC22" s="20">
        <v>8917.9343908857918</v>
      </c>
      <c r="AD22" s="21">
        <v>12.765977664148162</v>
      </c>
      <c r="AE22" s="21">
        <v>26.852254942944537</v>
      </c>
      <c r="AF22" s="19">
        <v>0.13069821485158972</v>
      </c>
      <c r="AG22" s="20">
        <v>2418.3878607241154</v>
      </c>
      <c r="AH22" s="21">
        <v>71.497130435190442</v>
      </c>
      <c r="AI22" s="19">
        <v>1.0115893006581191</v>
      </c>
      <c r="AJ22" s="20">
        <v>2714.710306910807</v>
      </c>
      <c r="AK22" s="19">
        <v>5.4236848323461544</v>
      </c>
      <c r="AL22" s="19">
        <v>9.8647644445344032</v>
      </c>
      <c r="AM22" s="21">
        <v>10.370768893433258</v>
      </c>
      <c r="AN22" s="20">
        <v>194.11782618775257</v>
      </c>
      <c r="AO22" s="19">
        <v>5.0055347419456275</v>
      </c>
      <c r="AP22" s="19">
        <v>2.8052304429315829</v>
      </c>
      <c r="AQ22" s="19" t="s">
        <v>71</v>
      </c>
      <c r="AR22" s="21">
        <v>38.918466032968873</v>
      </c>
      <c r="AS22" s="19" t="s">
        <v>71</v>
      </c>
      <c r="AT22" s="19" t="s">
        <v>71</v>
      </c>
      <c r="AU22" s="19">
        <v>0.34872678168027565</v>
      </c>
      <c r="AV22" s="19" t="s">
        <v>71</v>
      </c>
      <c r="AW22" s="19">
        <v>1.6549950298332721</v>
      </c>
      <c r="AX22" s="19">
        <v>0.85326191439274224</v>
      </c>
      <c r="AY22" s="21">
        <v>47.468762515661304</v>
      </c>
      <c r="AZ22" s="19">
        <v>0.19224649420089648</v>
      </c>
      <c r="BA22" s="19" t="s">
        <v>71</v>
      </c>
      <c r="BB22" s="19">
        <v>4.143257584100601</v>
      </c>
      <c r="BC22" s="20">
        <v>1727.6078065764214</v>
      </c>
      <c r="BD22" s="19">
        <v>0.23603902385374304</v>
      </c>
      <c r="BE22" s="19">
        <v>0.11033967001260199</v>
      </c>
      <c r="BF22" s="19">
        <v>1.027450407528042</v>
      </c>
      <c r="BG22" s="21">
        <v>50.020253958842858</v>
      </c>
      <c r="BH22" s="19">
        <v>0.63801467272403989</v>
      </c>
      <c r="BI22" s="19">
        <v>5.777990280357912</v>
      </c>
      <c r="BJ22" s="19">
        <v>0.83757772459053625</v>
      </c>
      <c r="BK22" s="21">
        <v>22.542947915526131</v>
      </c>
      <c r="BL22" s="21">
        <v>75.658974011632949</v>
      </c>
    </row>
    <row r="23" spans="1:124" x14ac:dyDescent="0.3">
      <c r="A23" s="99">
        <v>51</v>
      </c>
      <c r="B23" s="99" t="s">
        <v>266</v>
      </c>
      <c r="C23" s="99" t="s">
        <v>275</v>
      </c>
      <c r="D23" s="99"/>
      <c r="E23" s="99" t="s">
        <v>147</v>
      </c>
      <c r="F23" s="19" t="s">
        <v>71</v>
      </c>
      <c r="G23" s="20">
        <v>35472.644875545942</v>
      </c>
      <c r="H23" s="19">
        <v>3.8855933584679798</v>
      </c>
      <c r="I23" s="20">
        <v>31.08759058694773</v>
      </c>
      <c r="J23" s="20">
        <v>288.43334297733998</v>
      </c>
      <c r="K23" s="21">
        <v>0.88424685909848255</v>
      </c>
      <c r="L23" s="20">
        <v>671.31337538845037</v>
      </c>
      <c r="M23" s="19" t="s">
        <v>71</v>
      </c>
      <c r="N23" s="21">
        <v>34.206401313048161</v>
      </c>
      <c r="O23" s="19">
        <v>4.0867161535023886</v>
      </c>
      <c r="P23" s="21">
        <v>34.202799347471455</v>
      </c>
      <c r="Q23" s="19">
        <v>2.8073803437391112</v>
      </c>
      <c r="R23" s="19">
        <v>7.2246143150232083</v>
      </c>
      <c r="S23" s="19">
        <v>1.3070847462617716</v>
      </c>
      <c r="T23" s="19">
        <v>0.86832732512627198</v>
      </c>
      <c r="U23" s="19">
        <v>0.42678297124199421</v>
      </c>
      <c r="V23" s="20">
        <v>15370.397112951634</v>
      </c>
      <c r="W23" s="19">
        <v>9.4603139577077417</v>
      </c>
      <c r="X23" s="19">
        <v>2.3897490391476892</v>
      </c>
      <c r="Y23" s="19" t="s">
        <v>71</v>
      </c>
      <c r="Z23" s="19">
        <v>2.5161748482041784</v>
      </c>
      <c r="AA23" s="19">
        <v>0.26466951174269504</v>
      </c>
      <c r="AB23" s="19" t="s">
        <v>71</v>
      </c>
      <c r="AC23" s="20">
        <v>11135.343558148825</v>
      </c>
      <c r="AD23" s="21">
        <v>17.798933272278617</v>
      </c>
      <c r="AE23" s="21">
        <v>35.645546031364987</v>
      </c>
      <c r="AF23" s="19">
        <v>0.15384309265232227</v>
      </c>
      <c r="AG23" s="20">
        <v>3158.2136875920446</v>
      </c>
      <c r="AH23" s="21">
        <v>78.718511938541482</v>
      </c>
      <c r="AI23" s="19">
        <v>1.0843957599363578</v>
      </c>
      <c r="AJ23" s="20">
        <v>2772.5744508089119</v>
      </c>
      <c r="AK23" s="19">
        <v>6.444390181007738</v>
      </c>
      <c r="AL23" s="21">
        <v>14.022736694025845</v>
      </c>
      <c r="AM23" s="21">
        <v>13.351155775182974</v>
      </c>
      <c r="AN23" s="20">
        <v>242.85877023502769</v>
      </c>
      <c r="AO23" s="19">
        <v>5.5297234362348302</v>
      </c>
      <c r="AP23" s="19">
        <v>3.841144699799858</v>
      </c>
      <c r="AQ23" s="19" t="s">
        <v>71</v>
      </c>
      <c r="AR23" s="21">
        <v>50.484602009294477</v>
      </c>
      <c r="AS23" s="19" t="s">
        <v>71</v>
      </c>
      <c r="AT23" s="19" t="s">
        <v>71</v>
      </c>
      <c r="AU23" s="19">
        <v>0.34260883173265017</v>
      </c>
      <c r="AV23" s="19" t="s">
        <v>71</v>
      </c>
      <c r="AW23" s="19">
        <v>2.3377275661400332</v>
      </c>
      <c r="AX23" s="19">
        <v>1.0941159268089855</v>
      </c>
      <c r="AY23" s="21">
        <v>50.773530835376889</v>
      </c>
      <c r="AZ23" s="19">
        <v>0.24398781542253453</v>
      </c>
      <c r="BA23" s="19" t="s">
        <v>71</v>
      </c>
      <c r="BB23" s="19">
        <v>5.9717391248671428</v>
      </c>
      <c r="BC23" s="20">
        <v>2038.5808847201631</v>
      </c>
      <c r="BD23" s="19">
        <v>0.295453566063345</v>
      </c>
      <c r="BE23" s="19">
        <v>0.13608676401181374</v>
      </c>
      <c r="BF23" s="19">
        <v>1.1663557856593492</v>
      </c>
      <c r="BG23" s="21">
        <v>64.974843548506627</v>
      </c>
      <c r="BH23" s="19">
        <v>0.76950959499261729</v>
      </c>
      <c r="BI23" s="19">
        <v>6.9104630403423695</v>
      </c>
      <c r="BJ23" s="19">
        <v>0.96560254310760019</v>
      </c>
      <c r="BK23" s="21">
        <v>31.519446911108478</v>
      </c>
      <c r="BL23" s="21">
        <v>84.12469039819311</v>
      </c>
      <c r="BN23" s="68"/>
    </row>
    <row r="24" spans="1:124" x14ac:dyDescent="0.3">
      <c r="A24" s="99">
        <v>19</v>
      </c>
      <c r="B24" s="99" t="s">
        <v>258</v>
      </c>
      <c r="C24" s="99" t="s">
        <v>273</v>
      </c>
      <c r="D24" s="99"/>
      <c r="E24" s="99" t="s">
        <v>148</v>
      </c>
      <c r="F24" s="19" t="s">
        <v>71</v>
      </c>
      <c r="G24" s="20">
        <v>46957.757106536352</v>
      </c>
      <c r="H24" s="19">
        <v>6.7244202420300807</v>
      </c>
      <c r="I24" s="20">
        <v>58.607696470468589</v>
      </c>
      <c r="J24" s="20">
        <v>403.57337323839266</v>
      </c>
      <c r="K24" s="21">
        <v>1.2668344440942045</v>
      </c>
      <c r="L24" s="20">
        <v>884.81449032210151</v>
      </c>
      <c r="M24" s="19" t="s">
        <v>71</v>
      </c>
      <c r="N24" s="21">
        <v>32.424213034950249</v>
      </c>
      <c r="O24" s="19">
        <v>4.8438865576550656</v>
      </c>
      <c r="P24" s="21">
        <v>50.261691334223151</v>
      </c>
      <c r="Q24" s="19">
        <v>4.2448283212131859</v>
      </c>
      <c r="R24" s="19">
        <v>8.9793474334244419</v>
      </c>
      <c r="S24" s="19">
        <v>1.4304700819048646</v>
      </c>
      <c r="T24" s="19">
        <v>1.0117738919719383</v>
      </c>
      <c r="U24" s="19">
        <v>0.49012944870023856</v>
      </c>
      <c r="V24" s="20">
        <v>22450.737778664061</v>
      </c>
      <c r="W24" s="21">
        <v>12.269291465293739</v>
      </c>
      <c r="X24" s="19">
        <v>2.3004888015323561</v>
      </c>
      <c r="Y24" s="19" t="s">
        <v>71</v>
      </c>
      <c r="Z24" s="19">
        <v>2.9795597406606977</v>
      </c>
      <c r="AA24" s="19">
        <v>0.29945314592193478</v>
      </c>
      <c r="AB24" s="19" t="s">
        <v>71</v>
      </c>
      <c r="AC24" s="20">
        <v>14842.150327402978</v>
      </c>
      <c r="AD24" s="21">
        <v>17.265070085731008</v>
      </c>
      <c r="AE24" s="21">
        <v>47.951750321803587</v>
      </c>
      <c r="AF24" s="19">
        <v>0.18649605361095214</v>
      </c>
      <c r="AG24" s="20">
        <v>5020.8373424976298</v>
      </c>
      <c r="AH24" s="20">
        <v>116.42645830304339</v>
      </c>
      <c r="AI24" s="19">
        <v>1.0564842805632755</v>
      </c>
      <c r="AJ24" s="20">
        <v>4254.3039673453186</v>
      </c>
      <c r="AK24" s="19">
        <v>8.199167769623644</v>
      </c>
      <c r="AL24" s="21">
        <v>12.93585311054661</v>
      </c>
      <c r="AM24" s="21">
        <v>14.770056986698489</v>
      </c>
      <c r="AN24" s="20">
        <v>383.00653043552063</v>
      </c>
      <c r="AO24" s="19">
        <v>5.8835429083642641</v>
      </c>
      <c r="AP24" s="19">
        <v>3.7347023683882603</v>
      </c>
      <c r="AQ24" s="19" t="s">
        <v>71</v>
      </c>
      <c r="AR24" s="21">
        <v>69.149085862984947</v>
      </c>
      <c r="AS24" s="19" t="s">
        <v>71</v>
      </c>
      <c r="AT24" s="19" t="s">
        <v>71</v>
      </c>
      <c r="AU24" s="19">
        <v>0.54752390928480377</v>
      </c>
      <c r="AV24" s="19" t="s">
        <v>71</v>
      </c>
      <c r="AW24" s="19">
        <v>2.1815274733635874</v>
      </c>
      <c r="AX24" s="19">
        <v>1.4547830172324996</v>
      </c>
      <c r="AY24" s="21">
        <v>68.040517546020155</v>
      </c>
      <c r="AZ24" s="19">
        <v>0.24795277233922025</v>
      </c>
      <c r="BA24" s="19" t="s">
        <v>71</v>
      </c>
      <c r="BB24" s="19">
        <v>6.6419259581769996</v>
      </c>
      <c r="BC24" s="20">
        <v>2693.8050101196727</v>
      </c>
      <c r="BD24" s="19">
        <v>0.4087592204227834</v>
      </c>
      <c r="BE24" s="19">
        <v>0.15954117057458286</v>
      </c>
      <c r="BF24" s="19">
        <v>1.4952392259290042</v>
      </c>
      <c r="BG24" s="21">
        <v>92.565533239457494</v>
      </c>
      <c r="BH24" s="19">
        <v>0.97262204722380419</v>
      </c>
      <c r="BI24" s="19">
        <v>7.9570021344887598</v>
      </c>
      <c r="BJ24" s="19">
        <v>1.1581192464537033</v>
      </c>
      <c r="BK24" s="21">
        <v>39.998495898534827</v>
      </c>
      <c r="BL24" s="21">
        <v>97.690586049404502</v>
      </c>
    </row>
    <row r="25" spans="1:124" x14ac:dyDescent="0.3">
      <c r="A25" s="100">
        <v>19</v>
      </c>
      <c r="B25" s="100" t="s">
        <v>258</v>
      </c>
      <c r="C25" s="100" t="s">
        <v>273</v>
      </c>
      <c r="D25" s="100" t="s">
        <v>282</v>
      </c>
      <c r="E25" s="100" t="s">
        <v>149</v>
      </c>
      <c r="F25" s="26" t="s">
        <v>71</v>
      </c>
      <c r="G25" s="27">
        <v>47292.633605293828</v>
      </c>
      <c r="H25" s="26">
        <v>6.8537613526750762</v>
      </c>
      <c r="I25" s="27">
        <v>58.904982433456567</v>
      </c>
      <c r="J25" s="27">
        <v>406.13360725038467</v>
      </c>
      <c r="K25" s="28">
        <v>1.0535841176205702</v>
      </c>
      <c r="L25" s="27">
        <v>880.33043046169121</v>
      </c>
      <c r="M25" s="26" t="s">
        <v>71</v>
      </c>
      <c r="N25" s="28">
        <v>32.976032297732651</v>
      </c>
      <c r="O25" s="26">
        <v>4.7932951219791677</v>
      </c>
      <c r="P25" s="28">
        <v>50.532308072569087</v>
      </c>
      <c r="Q25" s="26">
        <v>4.2886466385346971</v>
      </c>
      <c r="R25" s="26">
        <v>9.1904647395481884</v>
      </c>
      <c r="S25" s="26">
        <v>1.4373111256152677</v>
      </c>
      <c r="T25" s="26">
        <v>1.0015864658280105</v>
      </c>
      <c r="U25" s="26">
        <v>0.47423574029888232</v>
      </c>
      <c r="V25" s="27">
        <v>22412.541861015838</v>
      </c>
      <c r="W25" s="28">
        <v>12.2323551035219</v>
      </c>
      <c r="X25" s="26">
        <v>2.2334555378895051</v>
      </c>
      <c r="Y25" s="26" t="s">
        <v>71</v>
      </c>
      <c r="Z25" s="26">
        <v>2.90352423587527</v>
      </c>
      <c r="AA25" s="26">
        <v>0.29418744579491374</v>
      </c>
      <c r="AB25" s="26" t="s">
        <v>71</v>
      </c>
      <c r="AC25" s="27">
        <v>14945.052277800603</v>
      </c>
      <c r="AD25" s="28">
        <v>17.602264316059937</v>
      </c>
      <c r="AE25" s="28">
        <v>48.447022726990525</v>
      </c>
      <c r="AF25" s="26">
        <v>0.18728764054328254</v>
      </c>
      <c r="AG25" s="27">
        <v>5060.9893582200339</v>
      </c>
      <c r="AH25" s="27">
        <v>117.02210658624782</v>
      </c>
      <c r="AI25" s="26">
        <v>1.0758318438697814</v>
      </c>
      <c r="AJ25" s="27">
        <v>4326.8124877995551</v>
      </c>
      <c r="AK25" s="26">
        <v>8.2261997321327538</v>
      </c>
      <c r="AL25" s="28">
        <v>12.965474804926675</v>
      </c>
      <c r="AM25" s="28">
        <v>14.776184591664572</v>
      </c>
      <c r="AN25" s="27">
        <v>334.3411883368787</v>
      </c>
      <c r="AO25" s="26">
        <v>5.8858692233978536</v>
      </c>
      <c r="AP25" s="26">
        <v>3.7046309327324836</v>
      </c>
      <c r="AQ25" s="26" t="s">
        <v>71</v>
      </c>
      <c r="AR25" s="28">
        <v>69.777887373472339</v>
      </c>
      <c r="AS25" s="26" t="s">
        <v>71</v>
      </c>
      <c r="AT25" s="26" t="s">
        <v>71</v>
      </c>
      <c r="AU25" s="26">
        <v>0.53538261165869472</v>
      </c>
      <c r="AV25" s="26" t="s">
        <v>71</v>
      </c>
      <c r="AW25" s="26">
        <v>2.250380751587385</v>
      </c>
      <c r="AX25" s="26">
        <v>1.4414258329208824</v>
      </c>
      <c r="AY25" s="28">
        <v>68.429725003480286</v>
      </c>
      <c r="AZ25" s="26">
        <v>0.24892525268587448</v>
      </c>
      <c r="BA25" s="26" t="s">
        <v>71</v>
      </c>
      <c r="BB25" s="26">
        <v>6.629499942374923</v>
      </c>
      <c r="BC25" s="27">
        <v>2669.2387261380595</v>
      </c>
      <c r="BD25" s="26">
        <v>0.43970464651817337</v>
      </c>
      <c r="BE25" s="26">
        <v>0.16529108664237088</v>
      </c>
      <c r="BF25" s="26">
        <v>1.482629136577384</v>
      </c>
      <c r="BG25" s="28">
        <v>92.796281429877212</v>
      </c>
      <c r="BH25" s="26">
        <v>0.98194425189464707</v>
      </c>
      <c r="BI25" s="26">
        <v>7.9856027934655893</v>
      </c>
      <c r="BJ25" s="26">
        <v>1.130481772666533</v>
      </c>
      <c r="BK25" s="28">
        <v>40.502083423645267</v>
      </c>
      <c r="BL25" s="28">
        <v>98.048077293056323</v>
      </c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</row>
    <row r="26" spans="1:124" x14ac:dyDescent="0.3">
      <c r="A26" s="99">
        <v>20</v>
      </c>
      <c r="B26" s="99" t="s">
        <v>258</v>
      </c>
      <c r="C26" s="99" t="s">
        <v>274</v>
      </c>
      <c r="D26" s="99"/>
      <c r="E26" s="99" t="s">
        <v>150</v>
      </c>
      <c r="F26" s="19" t="s">
        <v>71</v>
      </c>
      <c r="G26" s="20">
        <v>55032.120660073022</v>
      </c>
      <c r="H26" s="19">
        <v>9.3780282855193828</v>
      </c>
      <c r="I26" s="20">
        <v>76.411835736307694</v>
      </c>
      <c r="J26" s="20">
        <v>407.18653142166113</v>
      </c>
      <c r="K26" s="21">
        <v>1.4538851867774911</v>
      </c>
      <c r="L26" s="20">
        <v>714.0356313487714</v>
      </c>
      <c r="M26" s="19" t="s">
        <v>71</v>
      </c>
      <c r="N26" s="21">
        <v>31.645937914688311</v>
      </c>
      <c r="O26" s="19">
        <v>5.8072269669030199</v>
      </c>
      <c r="P26" s="21">
        <v>60.28499396501924</v>
      </c>
      <c r="Q26" s="19">
        <v>5.2950068424807606</v>
      </c>
      <c r="R26" s="21">
        <v>10.149243577609214</v>
      </c>
      <c r="S26" s="19">
        <v>1.4047552775918397</v>
      </c>
      <c r="T26" s="19">
        <v>1.0035331948783521</v>
      </c>
      <c r="U26" s="19">
        <v>0.45454375858722107</v>
      </c>
      <c r="V26" s="20">
        <v>27781.328635111495</v>
      </c>
      <c r="W26" s="21">
        <v>15.266602443670934</v>
      </c>
      <c r="X26" s="19">
        <v>2.1526529461090806</v>
      </c>
      <c r="Y26" s="19" t="s">
        <v>71</v>
      </c>
      <c r="Z26" s="19">
        <v>3.4194169997390009</v>
      </c>
      <c r="AA26" s="19">
        <v>0.30140354315376366</v>
      </c>
      <c r="AB26" s="19" t="s">
        <v>71</v>
      </c>
      <c r="AC26" s="20">
        <v>15752.464900073419</v>
      </c>
      <c r="AD26" s="21">
        <v>17.290422303571841</v>
      </c>
      <c r="AE26" s="21">
        <v>56.409301428162969</v>
      </c>
      <c r="AF26" s="19">
        <v>0.17896508400001987</v>
      </c>
      <c r="AG26" s="20">
        <v>6090.6267988883719</v>
      </c>
      <c r="AH26" s="20">
        <v>130.51876948480998</v>
      </c>
      <c r="AI26" s="19">
        <v>1.9409384834744183</v>
      </c>
      <c r="AJ26" s="20">
        <v>3343.4340661351712</v>
      </c>
      <c r="AK26" s="19">
        <v>9.4831171528815723</v>
      </c>
      <c r="AL26" s="21">
        <v>12.737046630534822</v>
      </c>
      <c r="AM26" s="21">
        <v>17.451139909285754</v>
      </c>
      <c r="AN26" s="20">
        <v>455.50712048385247</v>
      </c>
      <c r="AO26" s="19">
        <v>6.0611864108082081</v>
      </c>
      <c r="AP26" s="19">
        <v>3.5591631110987025</v>
      </c>
      <c r="AQ26" s="19" t="s">
        <v>71</v>
      </c>
      <c r="AR26" s="21">
        <v>83.208680642937651</v>
      </c>
      <c r="AS26" s="19" t="s">
        <v>71</v>
      </c>
      <c r="AT26" s="19" t="s">
        <v>71</v>
      </c>
      <c r="AU26" s="19">
        <v>0.57086841067305794</v>
      </c>
      <c r="AV26" s="19" t="s">
        <v>71</v>
      </c>
      <c r="AW26" s="19">
        <v>2.1417575343117727</v>
      </c>
      <c r="AX26" s="19">
        <v>1.9894937493491489</v>
      </c>
      <c r="AY26" s="21">
        <v>67.987962423485044</v>
      </c>
      <c r="AZ26" s="19">
        <v>0.24835477950496354</v>
      </c>
      <c r="BA26" s="19" t="s">
        <v>71</v>
      </c>
      <c r="BB26" s="19">
        <v>7.5650210753151059</v>
      </c>
      <c r="BC26" s="20">
        <v>2620.8946556296478</v>
      </c>
      <c r="BD26" s="19">
        <v>0.53120584994490627</v>
      </c>
      <c r="BE26" s="19">
        <v>0.16354571103718366</v>
      </c>
      <c r="BF26" s="19">
        <v>1.461911609772603</v>
      </c>
      <c r="BG26" s="20">
        <v>109.646673253103</v>
      </c>
      <c r="BH26" s="19">
        <v>1.4739039829412885</v>
      </c>
      <c r="BI26" s="19">
        <v>8.1898435596537595</v>
      </c>
      <c r="BJ26" s="19">
        <v>1.1147718175342851</v>
      </c>
      <c r="BK26" s="21">
        <v>45.63108727942096</v>
      </c>
      <c r="BL26" s="20">
        <v>105.27961045612219</v>
      </c>
    </row>
    <row r="27" spans="1:124" x14ac:dyDescent="0.3">
      <c r="A27" s="99">
        <v>21</v>
      </c>
      <c r="B27" s="99" t="s">
        <v>258</v>
      </c>
      <c r="C27" s="99" t="s">
        <v>275</v>
      </c>
      <c r="D27" s="99"/>
      <c r="E27" s="99" t="s">
        <v>151</v>
      </c>
      <c r="F27" s="19" t="s">
        <v>71</v>
      </c>
      <c r="G27" s="20">
        <v>22656.675539932294</v>
      </c>
      <c r="H27" s="19">
        <v>4.2543743722236851</v>
      </c>
      <c r="I27" s="20">
        <v>25.864141196172127</v>
      </c>
      <c r="J27" s="20">
        <v>259.80713218414365</v>
      </c>
      <c r="K27" s="21">
        <v>0.52289015477214096</v>
      </c>
      <c r="L27" s="20">
        <v>851.16062784109317</v>
      </c>
      <c r="M27" s="19" t="s">
        <v>71</v>
      </c>
      <c r="N27" s="21">
        <v>17.853440107182948</v>
      </c>
      <c r="O27" s="19">
        <v>2.6995026164963871</v>
      </c>
      <c r="P27" s="21">
        <v>22.461394559913472</v>
      </c>
      <c r="Q27" s="19">
        <v>1.692635154863493</v>
      </c>
      <c r="R27" s="19">
        <v>4.3726149346658829</v>
      </c>
      <c r="S27" s="19">
        <v>0.87109687990169149</v>
      </c>
      <c r="T27" s="19">
        <v>0.59034594256575568</v>
      </c>
      <c r="U27" s="19">
        <v>0.29278630582481446</v>
      </c>
      <c r="V27" s="20">
        <v>11618.35829470908</v>
      </c>
      <c r="W27" s="19">
        <v>5.736439681590257</v>
      </c>
      <c r="X27" s="19">
        <v>1.2941612673343119</v>
      </c>
      <c r="Y27" s="19" t="s">
        <v>71</v>
      </c>
      <c r="Z27" s="19">
        <v>1.6212469614079619</v>
      </c>
      <c r="AA27" s="19">
        <v>0.16964344848206189</v>
      </c>
      <c r="AB27" s="19" t="s">
        <v>71</v>
      </c>
      <c r="AC27" s="20">
        <v>7913.6354134693192</v>
      </c>
      <c r="AD27" s="19">
        <v>9.2833294480209254</v>
      </c>
      <c r="AE27" s="21">
        <v>20.095228335345748</v>
      </c>
      <c r="AF27" s="19">
        <v>9.9682473469103985E-2</v>
      </c>
      <c r="AG27" s="20">
        <v>2137.3832351665824</v>
      </c>
      <c r="AH27" s="21">
        <v>70.5193817442984</v>
      </c>
      <c r="AI27" s="19">
        <v>0.90112417628999719</v>
      </c>
      <c r="AJ27" s="20">
        <v>2841.3870494657326</v>
      </c>
      <c r="AK27" s="19">
        <v>4.1945283491363066</v>
      </c>
      <c r="AL27" s="19">
        <v>7.4274625217302397</v>
      </c>
      <c r="AM27" s="19">
        <v>7.1926296710815478</v>
      </c>
      <c r="AN27" s="20">
        <v>180.28391862164204</v>
      </c>
      <c r="AO27" s="19">
        <v>4.097219065774091</v>
      </c>
      <c r="AP27" s="19">
        <v>1.9872692984215057</v>
      </c>
      <c r="AQ27" s="19" t="s">
        <v>71</v>
      </c>
      <c r="AR27" s="21">
        <v>33.242928889521082</v>
      </c>
      <c r="AS27" s="19" t="s">
        <v>71</v>
      </c>
      <c r="AT27" s="19" t="s">
        <v>71</v>
      </c>
      <c r="AU27" s="19">
        <v>0.25970973422870047</v>
      </c>
      <c r="AV27" s="19" t="s">
        <v>71</v>
      </c>
      <c r="AW27" s="19">
        <v>1.2729199638282895</v>
      </c>
      <c r="AX27" s="19">
        <v>0.79011063230502976</v>
      </c>
      <c r="AY27" s="21">
        <v>63.776843540285476</v>
      </c>
      <c r="AZ27" s="19">
        <v>0.15625640089637899</v>
      </c>
      <c r="BA27" s="19" t="s">
        <v>71</v>
      </c>
      <c r="BB27" s="19">
        <v>3.217738830082995</v>
      </c>
      <c r="BC27" s="20">
        <v>1327.7780909390299</v>
      </c>
      <c r="BD27" s="19">
        <v>0.20597385555444253</v>
      </c>
      <c r="BE27" s="19">
        <v>9.1522644346406598E-2</v>
      </c>
      <c r="BF27" s="19">
        <v>0.78235076683302951</v>
      </c>
      <c r="BG27" s="21">
        <v>40.961298132671743</v>
      </c>
      <c r="BH27" s="19">
        <v>0.65337234037073855</v>
      </c>
      <c r="BI27" s="19">
        <v>4.7120505921064968</v>
      </c>
      <c r="BJ27" s="19">
        <v>0.65825379468092582</v>
      </c>
      <c r="BK27" s="21">
        <v>20.840445908084664</v>
      </c>
      <c r="BL27" s="21">
        <v>57.709562885095636</v>
      </c>
      <c r="BN27" s="68"/>
    </row>
    <row r="28" spans="1:124" x14ac:dyDescent="0.3">
      <c r="A28" s="99">
        <v>43</v>
      </c>
      <c r="B28" s="99" t="s">
        <v>262</v>
      </c>
      <c r="C28" s="99" t="s">
        <v>273</v>
      </c>
      <c r="D28" s="99"/>
      <c r="E28" s="99" t="s">
        <v>152</v>
      </c>
      <c r="F28" s="19" t="s">
        <v>71</v>
      </c>
      <c r="G28" s="20">
        <v>63598.146679181024</v>
      </c>
      <c r="H28" s="21">
        <v>12.217298104451238</v>
      </c>
      <c r="I28" s="20">
        <v>87.579571186015812</v>
      </c>
      <c r="J28" s="20">
        <v>404.19182954824959</v>
      </c>
      <c r="K28" s="21">
        <v>1.6066464841884016</v>
      </c>
      <c r="L28" s="20">
        <v>869.30396600812492</v>
      </c>
      <c r="M28" s="19" t="s">
        <v>71</v>
      </c>
      <c r="N28" s="21">
        <v>34.763350694311278</v>
      </c>
      <c r="O28" s="19">
        <v>5.9179251070384895</v>
      </c>
      <c r="P28" s="21">
        <v>70.227810076328382</v>
      </c>
      <c r="Q28" s="19">
        <v>6.0844245841828251</v>
      </c>
      <c r="R28" s="21">
        <v>11.168856013744161</v>
      </c>
      <c r="S28" s="19">
        <v>1.5500792263195231</v>
      </c>
      <c r="T28" s="19">
        <v>1.1939744120959155</v>
      </c>
      <c r="U28" s="19">
        <v>0.50801759671259128</v>
      </c>
      <c r="V28" s="20">
        <v>31269.093751175722</v>
      </c>
      <c r="W28" s="21">
        <v>16.866565237898243</v>
      </c>
      <c r="X28" s="19">
        <v>2.1571881334719993</v>
      </c>
      <c r="Y28" s="19" t="s">
        <v>71</v>
      </c>
      <c r="Z28" s="19">
        <v>3.0847691181813999</v>
      </c>
      <c r="AA28" s="19">
        <v>0.32788006241096262</v>
      </c>
      <c r="AB28" s="19" t="s">
        <v>71</v>
      </c>
      <c r="AC28" s="20">
        <v>18051.963740484614</v>
      </c>
      <c r="AD28" s="21">
        <v>19.389631288121961</v>
      </c>
      <c r="AE28" s="21">
        <v>60.82932549485858</v>
      </c>
      <c r="AF28" s="19">
        <v>0.19155719102741733</v>
      </c>
      <c r="AG28" s="20">
        <v>6682.8067628281078</v>
      </c>
      <c r="AH28" s="20">
        <v>153.01095166821568</v>
      </c>
      <c r="AI28" s="19">
        <v>1.3837115441431487</v>
      </c>
      <c r="AJ28" s="20">
        <v>4170.3685929026224</v>
      </c>
      <c r="AK28" s="19">
        <v>9.7702062689958584</v>
      </c>
      <c r="AL28" s="21">
        <v>13.556132733408326</v>
      </c>
      <c r="AM28" s="21">
        <v>18.640622674937585</v>
      </c>
      <c r="AN28" s="20">
        <v>707.85670787947674</v>
      </c>
      <c r="AO28" s="19">
        <v>6.2624550795648322</v>
      </c>
      <c r="AP28" s="19">
        <v>3.8982901292695376</v>
      </c>
      <c r="AQ28" s="19" t="s">
        <v>71</v>
      </c>
      <c r="AR28" s="21">
        <v>94.938120753230564</v>
      </c>
      <c r="AS28" s="19" t="s">
        <v>71</v>
      </c>
      <c r="AT28" s="19" t="s">
        <v>71</v>
      </c>
      <c r="AU28" s="19">
        <v>0.64553369057578347</v>
      </c>
      <c r="AV28" s="19" t="s">
        <v>71</v>
      </c>
      <c r="AW28" s="19">
        <v>2.1855939399860222</v>
      </c>
      <c r="AX28" s="19">
        <v>1.9721387094054816</v>
      </c>
      <c r="AY28" s="21">
        <v>73.866767397261015</v>
      </c>
      <c r="AZ28" s="19">
        <v>0.26140287368559811</v>
      </c>
      <c r="BA28" s="19" t="s">
        <v>71</v>
      </c>
      <c r="BB28" s="19">
        <v>8.4914051149597594</v>
      </c>
      <c r="BC28" s="20">
        <v>3037.5240855459783</v>
      </c>
      <c r="BD28" s="19">
        <v>0.57453120304517669</v>
      </c>
      <c r="BE28" s="19">
        <v>0.1637140542830178</v>
      </c>
      <c r="BF28" s="19">
        <v>1.5854148178338985</v>
      </c>
      <c r="BG28" s="20">
        <v>122.16127597086603</v>
      </c>
      <c r="BH28" s="19">
        <v>1.3016436521712258</v>
      </c>
      <c r="BI28" s="19">
        <v>8.7643230333844713</v>
      </c>
      <c r="BJ28" s="19">
        <v>1.2910507729812699</v>
      </c>
      <c r="BK28" s="21">
        <v>50.882317739129292</v>
      </c>
      <c r="BL28" s="21">
        <v>99.418709932893691</v>
      </c>
    </row>
    <row r="29" spans="1:124" x14ac:dyDescent="0.3">
      <c r="A29" s="99">
        <v>44</v>
      </c>
      <c r="B29" s="99" t="s">
        <v>262</v>
      </c>
      <c r="C29" s="99" t="s">
        <v>274</v>
      </c>
      <c r="D29" s="99"/>
      <c r="E29" s="99" t="s">
        <v>153</v>
      </c>
      <c r="F29" s="19" t="s">
        <v>71</v>
      </c>
      <c r="G29" s="20">
        <v>55365.760126442183</v>
      </c>
      <c r="H29" s="21">
        <v>10.949819683842447</v>
      </c>
      <c r="I29" s="20">
        <v>71.777640838245674</v>
      </c>
      <c r="J29" s="20">
        <v>367.94642391571699</v>
      </c>
      <c r="K29" s="21">
        <v>1.0331397487341167</v>
      </c>
      <c r="L29" s="20">
        <v>846.38204561334305</v>
      </c>
      <c r="M29" s="19" t="s">
        <v>71</v>
      </c>
      <c r="N29" s="21">
        <v>30.306465391823725</v>
      </c>
      <c r="O29" s="19">
        <v>5.3667316675350571</v>
      </c>
      <c r="P29" s="21">
        <v>60.203014786317432</v>
      </c>
      <c r="Q29" s="19">
        <v>5.4407721466601338</v>
      </c>
      <c r="R29" s="21">
        <v>11.72278992154523</v>
      </c>
      <c r="S29" s="19">
        <v>1.3603659596575188</v>
      </c>
      <c r="T29" s="19">
        <v>0.96648823429226549</v>
      </c>
      <c r="U29" s="19">
        <v>0.45806582380598249</v>
      </c>
      <c r="V29" s="20">
        <v>26914.090404447757</v>
      </c>
      <c r="W29" s="21">
        <v>14.737641754784445</v>
      </c>
      <c r="X29" s="19">
        <v>2.0851155704741924</v>
      </c>
      <c r="Y29" s="19" t="s">
        <v>71</v>
      </c>
      <c r="Z29" s="19">
        <v>2.7552844122147562</v>
      </c>
      <c r="AA29" s="19">
        <v>0.32614160052461394</v>
      </c>
      <c r="AB29" s="19" t="s">
        <v>71</v>
      </c>
      <c r="AC29" s="20">
        <v>16121.054762862723</v>
      </c>
      <c r="AD29" s="21">
        <v>16.485608478349416</v>
      </c>
      <c r="AE29" s="21">
        <v>52.628501796774238</v>
      </c>
      <c r="AF29" s="19">
        <v>0.18539427617955098</v>
      </c>
      <c r="AG29" s="20">
        <v>5900.6439862826637</v>
      </c>
      <c r="AH29" s="20">
        <v>141.38136090976391</v>
      </c>
      <c r="AI29" s="19">
        <v>1.1637779804493313</v>
      </c>
      <c r="AJ29" s="20">
        <v>3841.7263841240833</v>
      </c>
      <c r="AK29" s="19">
        <v>9.7854740232866479</v>
      </c>
      <c r="AL29" s="21">
        <v>11.785973514674303</v>
      </c>
      <c r="AM29" s="21">
        <v>17.139621646359423</v>
      </c>
      <c r="AN29" s="20">
        <v>683.56870417378013</v>
      </c>
      <c r="AO29" s="19">
        <v>5.8331780013353889</v>
      </c>
      <c r="AP29" s="19">
        <v>3.3597064847975675</v>
      </c>
      <c r="AQ29" s="19" t="s">
        <v>71</v>
      </c>
      <c r="AR29" s="21">
        <v>84.08717768319238</v>
      </c>
      <c r="AS29" s="19" t="s">
        <v>71</v>
      </c>
      <c r="AT29" s="19" t="s">
        <v>71</v>
      </c>
      <c r="AU29" s="19">
        <v>0.54169039490113036</v>
      </c>
      <c r="AV29" s="19" t="s">
        <v>71</v>
      </c>
      <c r="AW29" s="19">
        <v>2.0331309821721559</v>
      </c>
      <c r="AX29" s="19">
        <v>1.6656441815143386</v>
      </c>
      <c r="AY29" s="21">
        <v>64.958302294569364</v>
      </c>
      <c r="AZ29" s="19">
        <v>0.23162483902696235</v>
      </c>
      <c r="BA29" s="19" t="s">
        <v>71</v>
      </c>
      <c r="BB29" s="19">
        <v>7.6562473383606617</v>
      </c>
      <c r="BC29" s="20">
        <v>2589.6434363988878</v>
      </c>
      <c r="BD29" s="19">
        <v>0.51265601522588389</v>
      </c>
      <c r="BE29" s="19">
        <v>0.16196106505094141</v>
      </c>
      <c r="BF29" s="19">
        <v>1.5284581055135589</v>
      </c>
      <c r="BG29" s="20">
        <v>105.75479491749383</v>
      </c>
      <c r="BH29" s="19">
        <v>1.0805241227279516</v>
      </c>
      <c r="BI29" s="19">
        <v>8.0316472689205014</v>
      </c>
      <c r="BJ29" s="19">
        <v>1.1463423589723012</v>
      </c>
      <c r="BK29" s="21">
        <v>42.674496664026563</v>
      </c>
      <c r="BL29" s="21">
        <v>92.515943316033159</v>
      </c>
    </row>
    <row r="30" spans="1:124" x14ac:dyDescent="0.3">
      <c r="A30" s="99">
        <v>45</v>
      </c>
      <c r="B30" s="99" t="s">
        <v>262</v>
      </c>
      <c r="C30" s="99" t="s">
        <v>275</v>
      </c>
      <c r="D30" s="99"/>
      <c r="E30" s="99" t="s">
        <v>154</v>
      </c>
      <c r="F30" s="19" t="s">
        <v>71</v>
      </c>
      <c r="G30" s="20">
        <v>40512.481022871165</v>
      </c>
      <c r="H30" s="19">
        <v>8.9937992082632814</v>
      </c>
      <c r="I30" s="20">
        <v>76.87203909538934</v>
      </c>
      <c r="J30" s="20">
        <v>330.25407559235879</v>
      </c>
      <c r="K30" s="21">
        <v>1.162526273048629</v>
      </c>
      <c r="L30" s="20">
        <v>455.6523125744057</v>
      </c>
      <c r="M30" s="19" t="s">
        <v>71</v>
      </c>
      <c r="N30" s="21">
        <v>23.60117369415531</v>
      </c>
      <c r="O30" s="19">
        <v>4.9343297918129716</v>
      </c>
      <c r="P30" s="21">
        <v>57.121972688946528</v>
      </c>
      <c r="Q30" s="19">
        <v>2.5384907950226352</v>
      </c>
      <c r="R30" s="19">
        <v>8.9473266616127844</v>
      </c>
      <c r="S30" s="19">
        <v>1.0437044548569832</v>
      </c>
      <c r="T30" s="19">
        <v>0.73713967599500752</v>
      </c>
      <c r="U30" s="19">
        <v>0.34334271992739474</v>
      </c>
      <c r="V30" s="20">
        <v>23959.962131015323</v>
      </c>
      <c r="W30" s="21">
        <v>13.918376120850253</v>
      </c>
      <c r="X30" s="19">
        <v>1.4047469133781729</v>
      </c>
      <c r="Y30" s="19" t="s">
        <v>71</v>
      </c>
      <c r="Z30" s="19">
        <v>2.5699444737286528</v>
      </c>
      <c r="AA30" s="19">
        <v>0.22624747805943113</v>
      </c>
      <c r="AB30" s="19" t="s">
        <v>71</v>
      </c>
      <c r="AC30" s="20">
        <v>15194.518995771217</v>
      </c>
      <c r="AD30" s="21">
        <v>11.997440202480281</v>
      </c>
      <c r="AE30" s="21">
        <v>50.202614589354297</v>
      </c>
      <c r="AF30" s="19">
        <v>0.1196997551758215</v>
      </c>
      <c r="AG30" s="20">
        <v>2891.3363840827606</v>
      </c>
      <c r="AH30" s="20">
        <v>123.06166551739248</v>
      </c>
      <c r="AI30" s="19">
        <v>0.92658300042389752</v>
      </c>
      <c r="AJ30" s="20">
        <v>2364.2038297335771</v>
      </c>
      <c r="AK30" s="19">
        <v>7.2276552816725061</v>
      </c>
      <c r="AL30" s="19">
        <v>9.483939768892526</v>
      </c>
      <c r="AM30" s="21">
        <v>15.643104946690654</v>
      </c>
      <c r="AN30" s="20">
        <v>607.82777100559201</v>
      </c>
      <c r="AO30" s="19">
        <v>4.8341249854174579</v>
      </c>
      <c r="AP30" s="19">
        <v>2.5658279671965545</v>
      </c>
      <c r="AQ30" s="19" t="s">
        <v>71</v>
      </c>
      <c r="AR30" s="21">
        <v>51.06175100937709</v>
      </c>
      <c r="AS30" s="19" t="s">
        <v>71</v>
      </c>
      <c r="AT30" s="19" t="s">
        <v>71</v>
      </c>
      <c r="AU30" s="19">
        <v>0.52551560235046446</v>
      </c>
      <c r="AV30" s="19" t="s">
        <v>71</v>
      </c>
      <c r="AW30" s="19">
        <v>1.6404403730395507</v>
      </c>
      <c r="AX30" s="19">
        <v>1.5695260811568044</v>
      </c>
      <c r="AY30" s="21">
        <v>39.282648532995758</v>
      </c>
      <c r="AZ30" s="19">
        <v>0.17279347793021629</v>
      </c>
      <c r="BA30" s="19" t="s">
        <v>71</v>
      </c>
      <c r="BB30" s="19">
        <v>5.8578433738953084</v>
      </c>
      <c r="BC30" s="20">
        <v>2365.2059606837142</v>
      </c>
      <c r="BD30" s="19">
        <v>0.35823349694480616</v>
      </c>
      <c r="BE30" s="19">
        <v>0.11691661361558982</v>
      </c>
      <c r="BF30" s="19">
        <v>1.3586074732576112</v>
      </c>
      <c r="BG30" s="20">
        <v>101.18456802865343</v>
      </c>
      <c r="BH30" s="19">
        <v>0.90672861094085599</v>
      </c>
      <c r="BI30" s="19">
        <v>4.6311767966007764</v>
      </c>
      <c r="BJ30" s="19">
        <v>0.84203302601350338</v>
      </c>
      <c r="BK30" s="21">
        <v>40.681893068941996</v>
      </c>
      <c r="BL30" s="21">
        <v>82.168979678037587</v>
      </c>
    </row>
    <row r="31" spans="1:124" x14ac:dyDescent="0.3">
      <c r="A31" s="99">
        <v>22</v>
      </c>
      <c r="B31" s="99" t="s">
        <v>260</v>
      </c>
      <c r="C31" s="99" t="s">
        <v>273</v>
      </c>
      <c r="D31" s="99"/>
      <c r="E31" s="99" t="s">
        <v>155</v>
      </c>
      <c r="F31" s="19" t="s">
        <v>71</v>
      </c>
      <c r="G31" s="20">
        <v>49822.192115958453</v>
      </c>
      <c r="H31" s="19">
        <v>7.238745038217143</v>
      </c>
      <c r="I31" s="20">
        <v>70.562601853981505</v>
      </c>
      <c r="J31" s="20">
        <v>359.6730167254243</v>
      </c>
      <c r="K31" s="21">
        <v>1.2507914158784754</v>
      </c>
      <c r="L31" s="20">
        <v>706.04627672320873</v>
      </c>
      <c r="M31" s="19" t="s">
        <v>71</v>
      </c>
      <c r="N31" s="21">
        <v>28.760246991232581</v>
      </c>
      <c r="O31" s="19">
        <v>4.721294429467866</v>
      </c>
      <c r="P31" s="21">
        <v>53.549787583426543</v>
      </c>
      <c r="Q31" s="19">
        <v>4.6776239453820239</v>
      </c>
      <c r="R31" s="19">
        <v>8.9976420506793584</v>
      </c>
      <c r="S31" s="19">
        <v>1.2896030691456948</v>
      </c>
      <c r="T31" s="19">
        <v>0.88616397509843958</v>
      </c>
      <c r="U31" s="19">
        <v>0.39447301879419666</v>
      </c>
      <c r="V31" s="20">
        <v>23712.243496071362</v>
      </c>
      <c r="W31" s="21">
        <v>13.261442224336053</v>
      </c>
      <c r="X31" s="19">
        <v>1.8213192585560427</v>
      </c>
      <c r="Y31" s="19" t="s">
        <v>71</v>
      </c>
      <c r="Z31" s="19">
        <v>2.4354296505171362</v>
      </c>
      <c r="AA31" s="19">
        <v>0.27246767016660517</v>
      </c>
      <c r="AB31" s="19" t="s">
        <v>71</v>
      </c>
      <c r="AC31" s="20">
        <v>14693.145627483478</v>
      </c>
      <c r="AD31" s="21">
        <v>15.564919778972691</v>
      </c>
      <c r="AE31" s="21">
        <v>47.662190809813453</v>
      </c>
      <c r="AF31" s="19">
        <v>0.15597087933097945</v>
      </c>
      <c r="AG31" s="20">
        <v>5531.9286328144872</v>
      </c>
      <c r="AH31" s="20">
        <v>111.97081246382092</v>
      </c>
      <c r="AI31" s="19">
        <v>1.1087895798276151</v>
      </c>
      <c r="AJ31" s="20">
        <v>3649.2302248380238</v>
      </c>
      <c r="AK31" s="19">
        <v>8.2523287967334369</v>
      </c>
      <c r="AL31" s="21">
        <v>11.198870845689743</v>
      </c>
      <c r="AM31" s="21">
        <v>14.67360958435474</v>
      </c>
      <c r="AN31" s="20">
        <v>382.94860866282761</v>
      </c>
      <c r="AO31" s="19">
        <v>5.3504444758848191</v>
      </c>
      <c r="AP31" s="19">
        <v>3.2160738915130858</v>
      </c>
      <c r="AQ31" s="19" t="s">
        <v>71</v>
      </c>
      <c r="AR31" s="21">
        <v>73.910027463810152</v>
      </c>
      <c r="AS31" s="19" t="s">
        <v>71</v>
      </c>
      <c r="AT31" s="19" t="s">
        <v>71</v>
      </c>
      <c r="AU31" s="19">
        <v>0.5330383947704932</v>
      </c>
      <c r="AV31" s="19" t="s">
        <v>71</v>
      </c>
      <c r="AW31" s="19">
        <v>1.9176820045740679</v>
      </c>
      <c r="AX31" s="19">
        <v>1.8664043757035393</v>
      </c>
      <c r="AY31" s="21">
        <v>62.631711311093625</v>
      </c>
      <c r="AZ31" s="19">
        <v>0.20703170788590436</v>
      </c>
      <c r="BA31" s="19" t="s">
        <v>71</v>
      </c>
      <c r="BB31" s="19">
        <v>6.5388753853131325</v>
      </c>
      <c r="BC31" s="20">
        <v>2587.4352006299323</v>
      </c>
      <c r="BD31" s="19">
        <v>0.43606430932585394</v>
      </c>
      <c r="BE31" s="19">
        <v>0.14422279966014281</v>
      </c>
      <c r="BF31" s="19">
        <v>1.3769444081299937</v>
      </c>
      <c r="BG31" s="21">
        <v>99.502800673679644</v>
      </c>
      <c r="BH31" s="19">
        <v>0.9635878920233012</v>
      </c>
      <c r="BI31" s="19">
        <v>7.1342103417162663</v>
      </c>
      <c r="BJ31" s="19">
        <v>1.0927957744359393</v>
      </c>
      <c r="BK31" s="21">
        <v>43.352263876486717</v>
      </c>
      <c r="BL31" s="21">
        <v>82.434225584870191</v>
      </c>
    </row>
    <row r="32" spans="1:124" x14ac:dyDescent="0.3">
      <c r="A32" s="99">
        <v>23</v>
      </c>
      <c r="B32" s="99" t="s">
        <v>260</v>
      </c>
      <c r="C32" s="99" t="s">
        <v>274</v>
      </c>
      <c r="D32" s="99"/>
      <c r="E32" s="99" t="s">
        <v>156</v>
      </c>
      <c r="F32" s="19" t="s">
        <v>71</v>
      </c>
      <c r="G32" s="20">
        <v>54675.44091815201</v>
      </c>
      <c r="H32" s="19">
        <v>7.8504429750823164</v>
      </c>
      <c r="I32" s="20">
        <v>71.27733550242796</v>
      </c>
      <c r="J32" s="20">
        <v>427.30812095187338</v>
      </c>
      <c r="K32" s="21">
        <v>1.2860061383395431</v>
      </c>
      <c r="L32" s="20">
        <v>867.49459676235745</v>
      </c>
      <c r="M32" s="19" t="s">
        <v>71</v>
      </c>
      <c r="N32" s="21">
        <v>31.771152651320488</v>
      </c>
      <c r="O32" s="19">
        <v>4.9532997757288815</v>
      </c>
      <c r="P32" s="21">
        <v>58.955089418503185</v>
      </c>
      <c r="Q32" s="19">
        <v>4.9963122202390169</v>
      </c>
      <c r="R32" s="19">
        <v>9.847389820168571</v>
      </c>
      <c r="S32" s="19">
        <v>1.4632012228627378</v>
      </c>
      <c r="T32" s="19">
        <v>1.0710062558942932</v>
      </c>
      <c r="U32" s="19">
        <v>0.45656218723608089</v>
      </c>
      <c r="V32" s="20">
        <v>25396.961843529294</v>
      </c>
      <c r="W32" s="21">
        <v>14.072845213972716</v>
      </c>
      <c r="X32" s="19">
        <v>2.1621039643228568</v>
      </c>
      <c r="Y32" s="19" t="s">
        <v>71</v>
      </c>
      <c r="Z32" s="19">
        <v>2.9239132459583526</v>
      </c>
      <c r="AA32" s="19">
        <v>0.29850339315640179</v>
      </c>
      <c r="AB32" s="19" t="s">
        <v>71</v>
      </c>
      <c r="AC32" s="20">
        <v>16769.914482300359</v>
      </c>
      <c r="AD32" s="21">
        <v>17.283357729679604</v>
      </c>
      <c r="AE32" s="21">
        <v>50.936535506603938</v>
      </c>
      <c r="AF32" s="19">
        <v>0.17607923761850136</v>
      </c>
      <c r="AG32" s="20">
        <v>5820.5443751274015</v>
      </c>
      <c r="AH32" s="20">
        <v>122.24565396776343</v>
      </c>
      <c r="AI32" s="19">
        <v>1.1187821551978832</v>
      </c>
      <c r="AJ32" s="20">
        <v>4694.7071087596951</v>
      </c>
      <c r="AK32" s="19">
        <v>8.9039812947630086</v>
      </c>
      <c r="AL32" s="21">
        <v>12.468888127620414</v>
      </c>
      <c r="AM32" s="21">
        <v>15.885676210844931</v>
      </c>
      <c r="AN32" s="20">
        <v>449.26343196593245</v>
      </c>
      <c r="AO32" s="19">
        <v>5.8722984320354259</v>
      </c>
      <c r="AP32" s="19">
        <v>3.533709931646797</v>
      </c>
      <c r="AQ32" s="19" t="s">
        <v>71</v>
      </c>
      <c r="AR32" s="21">
        <v>77.991573205825404</v>
      </c>
      <c r="AS32" s="19" t="s">
        <v>71</v>
      </c>
      <c r="AT32" s="19" t="s">
        <v>71</v>
      </c>
      <c r="AU32" s="19">
        <v>0.60189986659933836</v>
      </c>
      <c r="AV32" s="19" t="s">
        <v>71</v>
      </c>
      <c r="AW32" s="19">
        <v>2.1353887081138354</v>
      </c>
      <c r="AX32" s="19">
        <v>1.7286868426402988</v>
      </c>
      <c r="AY32" s="21">
        <v>71.248044382051347</v>
      </c>
      <c r="AZ32" s="19">
        <v>0.25288392703231627</v>
      </c>
      <c r="BA32" s="19" t="s">
        <v>71</v>
      </c>
      <c r="BB32" s="19">
        <v>6.9646904298851817</v>
      </c>
      <c r="BC32" s="20">
        <v>2834.1424555964672</v>
      </c>
      <c r="BD32" s="19">
        <v>0.4878158870079134</v>
      </c>
      <c r="BE32" s="19">
        <v>0.17172913482569935</v>
      </c>
      <c r="BF32" s="19">
        <v>1.5386823750163414</v>
      </c>
      <c r="BG32" s="20">
        <v>107.80446491742028</v>
      </c>
      <c r="BH32" s="19">
        <v>1.1118441641385919</v>
      </c>
      <c r="BI32" s="19">
        <v>7.9349483396118314</v>
      </c>
      <c r="BJ32" s="19">
        <v>1.116193681718316</v>
      </c>
      <c r="BK32" s="21">
        <v>44.826144641489819</v>
      </c>
      <c r="BL32" s="21">
        <v>97.262278129471312</v>
      </c>
    </row>
    <row r="33" spans="1:124" x14ac:dyDescent="0.3">
      <c r="A33" s="99">
        <v>24</v>
      </c>
      <c r="B33" s="99" t="s">
        <v>260</v>
      </c>
      <c r="C33" s="99" t="s">
        <v>275</v>
      </c>
      <c r="D33" s="99"/>
      <c r="E33" s="99" t="s">
        <v>157</v>
      </c>
      <c r="F33" s="19" t="s">
        <v>71</v>
      </c>
      <c r="G33" s="20">
        <v>36579.305859727108</v>
      </c>
      <c r="H33" s="19">
        <v>4.7326067689729445</v>
      </c>
      <c r="I33" s="20">
        <v>46.889152890159217</v>
      </c>
      <c r="J33" s="20">
        <v>312.52200715339842</v>
      </c>
      <c r="K33" s="21">
        <v>0.81691972389414358</v>
      </c>
      <c r="L33" s="20">
        <v>637.53415903237737</v>
      </c>
      <c r="M33" s="19" t="s">
        <v>71</v>
      </c>
      <c r="N33" s="21">
        <v>21.781219870777054</v>
      </c>
      <c r="O33" s="19">
        <v>3.2613539632557824</v>
      </c>
      <c r="P33" s="21">
        <v>37.267848424882317</v>
      </c>
      <c r="Q33" s="19">
        <v>3.1957142458164389</v>
      </c>
      <c r="R33" s="19">
        <v>6.4475489725520445</v>
      </c>
      <c r="S33" s="19">
        <v>0.9938667039653124</v>
      </c>
      <c r="T33" s="19">
        <v>0.7157438565897879</v>
      </c>
      <c r="U33" s="19">
        <v>0.35073313753419139</v>
      </c>
      <c r="V33" s="20">
        <v>16626.932582659414</v>
      </c>
      <c r="W33" s="19">
        <v>9.2715584001517755</v>
      </c>
      <c r="X33" s="19">
        <v>1.4027173855563977</v>
      </c>
      <c r="Y33" s="19" t="s">
        <v>71</v>
      </c>
      <c r="Z33" s="19">
        <v>1.8609706094584015</v>
      </c>
      <c r="AA33" s="19">
        <v>0.21366136776488859</v>
      </c>
      <c r="AB33" s="19" t="s">
        <v>71</v>
      </c>
      <c r="AC33" s="20">
        <v>11129.746936559761</v>
      </c>
      <c r="AD33" s="21">
        <v>11.897291877476887</v>
      </c>
      <c r="AE33" s="21">
        <v>32.654735317772946</v>
      </c>
      <c r="AF33" s="19">
        <v>0.13260342952490203</v>
      </c>
      <c r="AG33" s="20">
        <v>3922.3028333805873</v>
      </c>
      <c r="AH33" s="21">
        <v>81.118242094800124</v>
      </c>
      <c r="AI33" s="19">
        <v>0.68522827525080598</v>
      </c>
      <c r="AJ33" s="20">
        <v>3493.6247480901507</v>
      </c>
      <c r="AK33" s="19">
        <v>5.8176381738669702</v>
      </c>
      <c r="AL33" s="19">
        <v>9.007461090091013</v>
      </c>
      <c r="AM33" s="21">
        <v>10.396077084456691</v>
      </c>
      <c r="AN33" s="20">
        <v>236.77041789511759</v>
      </c>
      <c r="AO33" s="19">
        <v>4.0829016156215641</v>
      </c>
      <c r="AP33" s="19">
        <v>2.4609218164235513</v>
      </c>
      <c r="AQ33" s="19" t="s">
        <v>71</v>
      </c>
      <c r="AR33" s="21">
        <v>51.65550162485092</v>
      </c>
      <c r="AS33" s="19" t="s">
        <v>71</v>
      </c>
      <c r="AT33" s="19" t="s">
        <v>71</v>
      </c>
      <c r="AU33" s="19">
        <v>0.39971239721742807</v>
      </c>
      <c r="AV33" s="19" t="s">
        <v>71</v>
      </c>
      <c r="AW33" s="19">
        <v>1.5120263923227797</v>
      </c>
      <c r="AX33" s="19">
        <v>1.0883703677991066</v>
      </c>
      <c r="AY33" s="21">
        <v>52.951650721262432</v>
      </c>
      <c r="AZ33" s="19">
        <v>0.16900222066741702</v>
      </c>
      <c r="BA33" s="19" t="s">
        <v>71</v>
      </c>
      <c r="BB33" s="19">
        <v>4.6064694170913771</v>
      </c>
      <c r="BC33" s="20">
        <v>1867.0735489398371</v>
      </c>
      <c r="BD33" s="19">
        <v>0.3123272563357708</v>
      </c>
      <c r="BE33" s="19">
        <v>0.12081535995878116</v>
      </c>
      <c r="BF33" s="19">
        <v>0.98641402062489902</v>
      </c>
      <c r="BG33" s="21">
        <v>70.21619390599372</v>
      </c>
      <c r="BH33" s="19">
        <v>0.81266279686638887</v>
      </c>
      <c r="BI33" s="19">
        <v>5.4965334661322585</v>
      </c>
      <c r="BJ33" s="19">
        <v>0.82232305701301178</v>
      </c>
      <c r="BK33" s="21">
        <v>31.061113629332876</v>
      </c>
      <c r="BL33" s="21">
        <v>64.357150173441525</v>
      </c>
    </row>
    <row r="34" spans="1:124" x14ac:dyDescent="0.3">
      <c r="A34" s="99">
        <v>40</v>
      </c>
      <c r="B34" s="99" t="s">
        <v>264</v>
      </c>
      <c r="C34" s="99" t="s">
        <v>273</v>
      </c>
      <c r="D34" s="99"/>
      <c r="E34" s="99" t="s">
        <v>158</v>
      </c>
      <c r="F34" s="19" t="s">
        <v>71</v>
      </c>
      <c r="G34" s="20">
        <v>41169.438339014967</v>
      </c>
      <c r="H34" s="19">
        <v>9.5928324730224048</v>
      </c>
      <c r="I34" s="20">
        <v>52.971802114479608</v>
      </c>
      <c r="J34" s="20">
        <v>354.32001352791673</v>
      </c>
      <c r="K34" s="21">
        <v>1.3757872360752843</v>
      </c>
      <c r="L34" s="20">
        <v>1027.6451999114147</v>
      </c>
      <c r="M34" s="19" t="s">
        <v>71</v>
      </c>
      <c r="N34" s="21">
        <v>26.039666689678274</v>
      </c>
      <c r="O34" s="19">
        <v>4.1718510296083187</v>
      </c>
      <c r="P34" s="21">
        <v>43.581932226305639</v>
      </c>
      <c r="Q34" s="19">
        <v>3.5454949563680773</v>
      </c>
      <c r="R34" s="19">
        <v>7.2768959902391304</v>
      </c>
      <c r="S34" s="19">
        <v>1.1708702906297146</v>
      </c>
      <c r="T34" s="19">
        <v>0.81756144681218856</v>
      </c>
      <c r="U34" s="19">
        <v>0.42341784629347196</v>
      </c>
      <c r="V34" s="20">
        <v>19033.996481431401</v>
      </c>
      <c r="W34" s="21">
        <v>10.388377886279976</v>
      </c>
      <c r="X34" s="19">
        <v>1.7127629388819918</v>
      </c>
      <c r="Y34" s="19" t="s">
        <v>71</v>
      </c>
      <c r="Z34" s="19">
        <v>2.3570948245421</v>
      </c>
      <c r="AA34" s="19">
        <v>0.25586826362350418</v>
      </c>
      <c r="AB34" s="19" t="s">
        <v>71</v>
      </c>
      <c r="AC34" s="20">
        <v>12341.659652246222</v>
      </c>
      <c r="AD34" s="21">
        <v>14.393122945801172</v>
      </c>
      <c r="AE34" s="21">
        <v>39.74523851740927</v>
      </c>
      <c r="AF34" s="19">
        <v>0.13743694411751559</v>
      </c>
      <c r="AG34" s="20">
        <v>3791.673967599178</v>
      </c>
      <c r="AH34" s="20">
        <v>104.48878482127824</v>
      </c>
      <c r="AI34" s="19">
        <v>1.0559059718172359</v>
      </c>
      <c r="AJ34" s="20">
        <v>3638.1198514714788</v>
      </c>
      <c r="AK34" s="19">
        <v>6.3841630750819149</v>
      </c>
      <c r="AL34" s="21">
        <v>10.469975457613254</v>
      </c>
      <c r="AM34" s="21">
        <v>11.562183485656547</v>
      </c>
      <c r="AN34" s="20">
        <v>900.88558232043124</v>
      </c>
      <c r="AO34" s="19">
        <v>5.2558798051027731</v>
      </c>
      <c r="AP34" s="19">
        <v>2.9396089678996304</v>
      </c>
      <c r="AQ34" s="19" t="s">
        <v>71</v>
      </c>
      <c r="AR34" s="21">
        <v>60.563383300690433</v>
      </c>
      <c r="AS34" s="19" t="s">
        <v>71</v>
      </c>
      <c r="AT34" s="19" t="s">
        <v>71</v>
      </c>
      <c r="AU34" s="19">
        <v>0.42015168986732793</v>
      </c>
      <c r="AV34" s="19" t="s">
        <v>71</v>
      </c>
      <c r="AW34" s="19">
        <v>1.7197002056577162</v>
      </c>
      <c r="AX34" s="19">
        <v>1.2642576825234679</v>
      </c>
      <c r="AY34" s="21">
        <v>64.644313238607623</v>
      </c>
      <c r="AZ34" s="19">
        <v>0.20071466958699641</v>
      </c>
      <c r="BA34" s="19" t="s">
        <v>71</v>
      </c>
      <c r="BB34" s="19">
        <v>6.7454770195789049</v>
      </c>
      <c r="BC34" s="20">
        <v>1937.5389198545017</v>
      </c>
      <c r="BD34" s="19">
        <v>0.40187138134829203</v>
      </c>
      <c r="BE34" s="19">
        <v>0.13692191459478473</v>
      </c>
      <c r="BF34" s="19">
        <v>1.2496676074245534</v>
      </c>
      <c r="BG34" s="21">
        <v>74.49782887849986</v>
      </c>
      <c r="BH34" s="19">
        <v>0.71566723151329104</v>
      </c>
      <c r="BI34" s="19">
        <v>6.490740434327452</v>
      </c>
      <c r="BJ34" s="19">
        <v>0.98591107454930327</v>
      </c>
      <c r="BK34" s="21">
        <v>31.262725252254889</v>
      </c>
      <c r="BL34" s="21">
        <v>83.171087375462633</v>
      </c>
    </row>
    <row r="35" spans="1:124" x14ac:dyDescent="0.3">
      <c r="A35" s="99">
        <v>41</v>
      </c>
      <c r="B35" s="99" t="s">
        <v>264</v>
      </c>
      <c r="C35" s="99" t="s">
        <v>274</v>
      </c>
      <c r="D35" s="99"/>
      <c r="E35" s="99" t="s">
        <v>159</v>
      </c>
      <c r="F35" s="19" t="s">
        <v>71</v>
      </c>
      <c r="G35" s="20">
        <v>22090.915151987392</v>
      </c>
      <c r="H35" s="19">
        <v>3.9659836818443064</v>
      </c>
      <c r="I35" s="20">
        <v>20.184027047352249</v>
      </c>
      <c r="J35" s="20">
        <v>282.43884469541689</v>
      </c>
      <c r="K35" s="21">
        <v>0.37039087130983089</v>
      </c>
      <c r="L35" s="20">
        <v>2700.8135353581033</v>
      </c>
      <c r="M35" s="19" t="s">
        <v>71</v>
      </c>
      <c r="N35" s="21">
        <v>12.300970322699415</v>
      </c>
      <c r="O35" s="19">
        <v>1.7825083025621278</v>
      </c>
      <c r="P35" s="21">
        <v>13.859433080544257</v>
      </c>
      <c r="Q35" s="19">
        <v>0.9734811343030445</v>
      </c>
      <c r="R35" s="19">
        <v>2.1688247933216998</v>
      </c>
      <c r="S35" s="19">
        <v>0.53968279500064942</v>
      </c>
      <c r="T35" s="19">
        <v>0.37346311157658202</v>
      </c>
      <c r="U35" s="19">
        <v>0.31162245219517731</v>
      </c>
      <c r="V35" s="20">
        <v>11208.202320853748</v>
      </c>
      <c r="W35" s="19">
        <v>5.6239643119698766</v>
      </c>
      <c r="X35" s="19">
        <v>1.0033898322156947</v>
      </c>
      <c r="Y35" s="19" t="s">
        <v>71</v>
      </c>
      <c r="Z35" s="19">
        <v>0.96678177919479236</v>
      </c>
      <c r="AA35" s="19">
        <v>0.10491976271774116</v>
      </c>
      <c r="AB35" s="19" t="s">
        <v>71</v>
      </c>
      <c r="AC35" s="20">
        <v>8286.7024484704925</v>
      </c>
      <c r="AD35" s="21">
        <v>6.8743601658985707</v>
      </c>
      <c r="AE35" s="21">
        <v>13.49364149674277</v>
      </c>
      <c r="AF35" s="19" t="s">
        <v>71</v>
      </c>
      <c r="AG35" s="20">
        <v>1634.4234662992581</v>
      </c>
      <c r="AH35" s="21">
        <v>78.119863563088217</v>
      </c>
      <c r="AI35" s="19">
        <v>0.32464314249380205</v>
      </c>
      <c r="AJ35" s="20">
        <v>5442.5572628970494</v>
      </c>
      <c r="AK35" s="19">
        <v>1.5758343943335997</v>
      </c>
      <c r="AL35" s="19">
        <v>4.9136093670109426</v>
      </c>
      <c r="AM35" s="19">
        <v>4.4799526944669745</v>
      </c>
      <c r="AN35" s="20">
        <v>237.91476963364607</v>
      </c>
      <c r="AO35" s="19">
        <v>4.806791815905024</v>
      </c>
      <c r="AP35" s="19">
        <v>1.3738157230134296</v>
      </c>
      <c r="AQ35" s="19" t="s">
        <v>71</v>
      </c>
      <c r="AR35" s="21">
        <v>30.705554582954935</v>
      </c>
      <c r="AS35" s="19" t="s">
        <v>71</v>
      </c>
      <c r="AT35" s="19" t="s">
        <v>71</v>
      </c>
      <c r="AU35" s="19">
        <v>0.12779059864489048</v>
      </c>
      <c r="AV35" s="19" t="s">
        <v>71</v>
      </c>
      <c r="AW35" s="19">
        <v>0.82603832097132557</v>
      </c>
      <c r="AX35" s="19">
        <v>0.40372123237742924</v>
      </c>
      <c r="AY35" s="21">
        <v>78.703245505127143</v>
      </c>
      <c r="AZ35" s="19">
        <v>9.29335117979294E-2</v>
      </c>
      <c r="BA35" s="19" t="s">
        <v>71</v>
      </c>
      <c r="BB35" s="19">
        <v>1.8518542433769702</v>
      </c>
      <c r="BC35" s="20">
        <v>536.64601436661371</v>
      </c>
      <c r="BD35" s="19">
        <v>0.17970319543223479</v>
      </c>
      <c r="BE35" s="19" t="s">
        <v>71</v>
      </c>
      <c r="BF35" s="19">
        <v>0.45753941826813394</v>
      </c>
      <c r="BG35" s="21">
        <v>21.484404021485179</v>
      </c>
      <c r="BH35" s="19">
        <v>0.23393704964641288</v>
      </c>
      <c r="BI35" s="19">
        <v>2.8870171380225278</v>
      </c>
      <c r="BJ35" s="19">
        <v>0.35235556135193974</v>
      </c>
      <c r="BK35" s="21">
        <v>11.47215242140552</v>
      </c>
      <c r="BL35" s="21">
        <v>34.507184228171973</v>
      </c>
    </row>
    <row r="36" spans="1:124" x14ac:dyDescent="0.3">
      <c r="A36" s="100">
        <v>41</v>
      </c>
      <c r="B36" s="100" t="s">
        <v>264</v>
      </c>
      <c r="C36" s="100" t="s">
        <v>274</v>
      </c>
      <c r="D36" s="100" t="s">
        <v>282</v>
      </c>
      <c r="E36" s="100" t="s">
        <v>160</v>
      </c>
      <c r="F36" s="26" t="s">
        <v>71</v>
      </c>
      <c r="G36" s="27">
        <v>21803.283730575455</v>
      </c>
      <c r="H36" s="26">
        <v>3.7186594189275572</v>
      </c>
      <c r="I36" s="27">
        <v>16.650448764830692</v>
      </c>
      <c r="J36" s="27">
        <v>278.9022440969091</v>
      </c>
      <c r="K36" s="28">
        <v>0.3619628355784848</v>
      </c>
      <c r="L36" s="27">
        <v>2686.1202153502459</v>
      </c>
      <c r="M36" s="26" t="s">
        <v>71</v>
      </c>
      <c r="N36" s="28">
        <v>12.204810755113053</v>
      </c>
      <c r="O36" s="26">
        <v>1.7395515483768662</v>
      </c>
      <c r="P36" s="28">
        <v>13.692083629346479</v>
      </c>
      <c r="Q36" s="26">
        <v>0.94825672886257417</v>
      </c>
      <c r="R36" s="26">
        <v>2.1496489048180822</v>
      </c>
      <c r="S36" s="26">
        <v>0.49613909064569955</v>
      </c>
      <c r="T36" s="26">
        <v>0.36554779111769781</v>
      </c>
      <c r="U36" s="26">
        <v>0.29247168265412887</v>
      </c>
      <c r="V36" s="27">
        <v>11172.321382766635</v>
      </c>
      <c r="W36" s="26">
        <v>5.4498191620269241</v>
      </c>
      <c r="X36" s="26">
        <v>0.85818970227917712</v>
      </c>
      <c r="Y36" s="26" t="s">
        <v>71</v>
      </c>
      <c r="Z36" s="26">
        <v>1.0123774967630998</v>
      </c>
      <c r="AA36" s="26">
        <v>0.10552578220986064</v>
      </c>
      <c r="AB36" s="26" t="s">
        <v>71</v>
      </c>
      <c r="AC36" s="27">
        <v>8256.7039171212255</v>
      </c>
      <c r="AD36" s="28">
        <v>6.8623804241736455</v>
      </c>
      <c r="AE36" s="28">
        <v>12.581596506420873</v>
      </c>
      <c r="AF36" s="26" t="s">
        <v>71</v>
      </c>
      <c r="AG36" s="27">
        <v>1616.8474072731722</v>
      </c>
      <c r="AH36" s="28">
        <v>78.173109382459231</v>
      </c>
      <c r="AI36" s="26">
        <v>0.34290485426916206</v>
      </c>
      <c r="AJ36" s="27">
        <v>5369.0470931901027</v>
      </c>
      <c r="AK36" s="26">
        <v>1.5454507208211747</v>
      </c>
      <c r="AL36" s="26">
        <v>5.019721443910421</v>
      </c>
      <c r="AM36" s="26">
        <v>4.7387952495094998</v>
      </c>
      <c r="AN36" s="27">
        <v>239.07572613661816</v>
      </c>
      <c r="AO36" s="26">
        <v>4.9060343179962222</v>
      </c>
      <c r="AP36" s="26">
        <v>1.3748703878086113</v>
      </c>
      <c r="AQ36" s="26" t="s">
        <v>71</v>
      </c>
      <c r="AR36" s="28">
        <v>30.254932215815217</v>
      </c>
      <c r="AS36" s="26" t="s">
        <v>71</v>
      </c>
      <c r="AT36" s="26" t="s">
        <v>71</v>
      </c>
      <c r="AU36" s="26">
        <v>0.14908988591856781</v>
      </c>
      <c r="AV36" s="26" t="s">
        <v>71</v>
      </c>
      <c r="AW36" s="26">
        <v>0.8601696864032945</v>
      </c>
      <c r="AX36" s="26">
        <v>0.408090687745154</v>
      </c>
      <c r="AY36" s="28">
        <v>77.964240855398586</v>
      </c>
      <c r="AZ36" s="26">
        <v>0.10418022896196473</v>
      </c>
      <c r="BA36" s="26" t="s">
        <v>71</v>
      </c>
      <c r="BB36" s="26">
        <v>1.8357428119723165</v>
      </c>
      <c r="BC36" s="27">
        <v>535.14911495024182</v>
      </c>
      <c r="BD36" s="26">
        <v>0.1922238805970149</v>
      </c>
      <c r="BE36" s="26" t="s">
        <v>71</v>
      </c>
      <c r="BF36" s="26">
        <v>0.51709703135774177</v>
      </c>
      <c r="BG36" s="28">
        <v>21.432379182611804</v>
      </c>
      <c r="BH36" s="26">
        <v>0.22417114337661534</v>
      </c>
      <c r="BI36" s="26">
        <v>2.869162643876658</v>
      </c>
      <c r="BJ36" s="26">
        <v>0.34784127047823515</v>
      </c>
      <c r="BK36" s="28">
        <v>11.110349043087922</v>
      </c>
      <c r="BL36" s="28">
        <v>34.070077771500671</v>
      </c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</row>
    <row r="37" spans="1:124" x14ac:dyDescent="0.3">
      <c r="A37" s="99">
        <v>42</v>
      </c>
      <c r="B37" s="99" t="s">
        <v>264</v>
      </c>
      <c r="C37" s="99" t="s">
        <v>275</v>
      </c>
      <c r="D37" s="99"/>
      <c r="E37" s="99" t="s">
        <v>161</v>
      </c>
      <c r="F37" s="19">
        <v>0.51165645440678398</v>
      </c>
      <c r="G37" s="20">
        <v>45781.172700924733</v>
      </c>
      <c r="H37" s="21">
        <v>15.550422053924349</v>
      </c>
      <c r="I37" s="20">
        <v>64.966017139332536</v>
      </c>
      <c r="J37" s="20">
        <v>322.32612679545593</v>
      </c>
      <c r="K37" s="21">
        <v>0.90301034767336075</v>
      </c>
      <c r="L37" s="20">
        <v>914.19467298141421</v>
      </c>
      <c r="M37" s="19" t="s">
        <v>71</v>
      </c>
      <c r="N37" s="21">
        <v>29.380988084218195</v>
      </c>
      <c r="O37" s="19">
        <v>4.8255246877897404</v>
      </c>
      <c r="P37" s="21">
        <v>56.262624176536754</v>
      </c>
      <c r="Q37" s="19">
        <v>4.4225827694355644</v>
      </c>
      <c r="R37" s="19">
        <v>8.190811850437095</v>
      </c>
      <c r="S37" s="19">
        <v>1.2900954023528133</v>
      </c>
      <c r="T37" s="19">
        <v>0.92304497708561473</v>
      </c>
      <c r="U37" s="19">
        <v>0.45966877891772279</v>
      </c>
      <c r="V37" s="20">
        <v>24999.126573760816</v>
      </c>
      <c r="W37" s="21">
        <v>12.866803826745164</v>
      </c>
      <c r="X37" s="19">
        <v>1.9645369873009759</v>
      </c>
      <c r="Y37" s="19" t="s">
        <v>71</v>
      </c>
      <c r="Z37" s="19">
        <v>3.1494735414193848</v>
      </c>
      <c r="AA37" s="19">
        <v>0.27555964270907923</v>
      </c>
      <c r="AB37" s="19" t="s">
        <v>71</v>
      </c>
      <c r="AC37" s="20">
        <v>13277.047838100791</v>
      </c>
      <c r="AD37" s="21">
        <v>16.094248862532588</v>
      </c>
      <c r="AE37" s="21">
        <v>41.433657469259749</v>
      </c>
      <c r="AF37" s="19">
        <v>0.15923386642710396</v>
      </c>
      <c r="AG37" s="20">
        <v>4543.6610690949174</v>
      </c>
      <c r="AH37" s="20">
        <v>133.84741791051658</v>
      </c>
      <c r="AI37" s="19">
        <v>1.8897700718477652</v>
      </c>
      <c r="AJ37" s="20">
        <v>2856.4565914621662</v>
      </c>
      <c r="AK37" s="19">
        <v>9.0067443364670527</v>
      </c>
      <c r="AL37" s="21">
        <v>11.821921650569433</v>
      </c>
      <c r="AM37" s="21">
        <v>14.544208991284446</v>
      </c>
      <c r="AN37" s="20">
        <v>964.41908339301233</v>
      </c>
      <c r="AO37" s="19">
        <v>5.6059036120454913</v>
      </c>
      <c r="AP37" s="19">
        <v>3.2862272936731616</v>
      </c>
      <c r="AQ37" s="19" t="s">
        <v>71</v>
      </c>
      <c r="AR37" s="21">
        <v>74.056605177218927</v>
      </c>
      <c r="AS37" s="19" t="s">
        <v>71</v>
      </c>
      <c r="AT37" s="19" t="s">
        <v>71</v>
      </c>
      <c r="AU37" s="19">
        <v>0.60590747313233972</v>
      </c>
      <c r="AV37" s="19" t="s">
        <v>71</v>
      </c>
      <c r="AW37" s="19">
        <v>1.9446256689811592</v>
      </c>
      <c r="AX37" s="19">
        <v>1.8565783584287088</v>
      </c>
      <c r="AY37" s="21">
        <v>63.542703138092278</v>
      </c>
      <c r="AZ37" s="19">
        <v>0.22006727393755018</v>
      </c>
      <c r="BA37" s="19" t="s">
        <v>71</v>
      </c>
      <c r="BB37" s="19">
        <v>7.8118352956281685</v>
      </c>
      <c r="BC37" s="20">
        <v>2334.3426076480891</v>
      </c>
      <c r="BD37" s="19">
        <v>0.48167775455239786</v>
      </c>
      <c r="BE37" s="19">
        <v>0.15186933137910044</v>
      </c>
      <c r="BF37" s="19">
        <v>1.3575434547384491</v>
      </c>
      <c r="BG37" s="21">
        <v>94.442217488194942</v>
      </c>
      <c r="BH37" s="19">
        <v>1.3292021117899626</v>
      </c>
      <c r="BI37" s="19">
        <v>7.5876318068361259</v>
      </c>
      <c r="BJ37" s="19">
        <v>1.0200663333299933</v>
      </c>
      <c r="BK37" s="21">
        <v>38.151105705062037</v>
      </c>
      <c r="BL37" s="21">
        <v>93.37706382449521</v>
      </c>
    </row>
    <row r="38" spans="1:124" x14ac:dyDescent="0.3">
      <c r="A38" s="99">
        <v>37</v>
      </c>
      <c r="B38" s="99" t="s">
        <v>272</v>
      </c>
      <c r="C38" s="99" t="s">
        <v>273</v>
      </c>
      <c r="D38" s="99"/>
      <c r="E38" s="99" t="s">
        <v>162</v>
      </c>
      <c r="F38" s="19" t="s">
        <v>71</v>
      </c>
      <c r="G38" s="20">
        <v>24866.74860737738</v>
      </c>
      <c r="H38" s="19">
        <v>3.384037256435251</v>
      </c>
      <c r="I38" s="20">
        <v>18.936954684444679</v>
      </c>
      <c r="J38" s="20">
        <v>245.63465823769005</v>
      </c>
      <c r="K38" s="21">
        <v>0.84293773560379592</v>
      </c>
      <c r="L38" s="20">
        <v>1412.3312574688557</v>
      </c>
      <c r="M38" s="19" t="s">
        <v>71</v>
      </c>
      <c r="N38" s="21">
        <v>22.712323949259851</v>
      </c>
      <c r="O38" s="19">
        <v>2.930467776999472</v>
      </c>
      <c r="P38" s="21">
        <v>27.229836068795102</v>
      </c>
      <c r="Q38" s="19">
        <v>1.8247646756285234</v>
      </c>
      <c r="R38" s="19">
        <v>4.7097175726149407</v>
      </c>
      <c r="S38" s="19">
        <v>0.95698408972417093</v>
      </c>
      <c r="T38" s="19">
        <v>0.67179005961795846</v>
      </c>
      <c r="U38" s="19">
        <v>0.35483574733454037</v>
      </c>
      <c r="V38" s="20">
        <v>12522.850366904333</v>
      </c>
      <c r="W38" s="19">
        <v>6.433034167367536</v>
      </c>
      <c r="X38" s="19">
        <v>1.6394431888435073</v>
      </c>
      <c r="Y38" s="19" t="s">
        <v>71</v>
      </c>
      <c r="Z38" s="19">
        <v>1.9695469497958706</v>
      </c>
      <c r="AA38" s="19">
        <v>0.21422902297767557</v>
      </c>
      <c r="AB38" s="19" t="s">
        <v>71</v>
      </c>
      <c r="AC38" s="20">
        <v>8239.0073765747766</v>
      </c>
      <c r="AD38" s="21">
        <v>11.739082664485455</v>
      </c>
      <c r="AE38" s="21">
        <v>20.121434891479129</v>
      </c>
      <c r="AF38" s="19">
        <v>0.11663277588290788</v>
      </c>
      <c r="AG38" s="20">
        <v>2470.2582213802307</v>
      </c>
      <c r="AH38" s="21">
        <v>92.790147140874367</v>
      </c>
      <c r="AI38" s="19">
        <v>0.63923454201831764</v>
      </c>
      <c r="AJ38" s="20">
        <v>3581.3593136954214</v>
      </c>
      <c r="AK38" s="19">
        <v>5.0217228333900934</v>
      </c>
      <c r="AL38" s="19">
        <v>9.1362067866412353</v>
      </c>
      <c r="AM38" s="19">
        <v>7.2613904390536872</v>
      </c>
      <c r="AN38" s="20">
        <v>473.07493034260483</v>
      </c>
      <c r="AO38" s="19">
        <v>4.1110123338138722</v>
      </c>
      <c r="AP38" s="19">
        <v>2.5456203998604843</v>
      </c>
      <c r="AQ38" s="19" t="s">
        <v>71</v>
      </c>
      <c r="AR38" s="21">
        <v>37.627389463432358</v>
      </c>
      <c r="AS38" s="19" t="s">
        <v>71</v>
      </c>
      <c r="AT38" s="19" t="s">
        <v>71</v>
      </c>
      <c r="AU38" s="19">
        <v>0.26862928232525124</v>
      </c>
      <c r="AV38" s="19" t="s">
        <v>71</v>
      </c>
      <c r="AW38" s="19">
        <v>1.5215767065236854</v>
      </c>
      <c r="AX38" s="19">
        <v>0.87819372190266787</v>
      </c>
      <c r="AY38" s="21">
        <v>58.755488282833745</v>
      </c>
      <c r="AZ38" s="19">
        <v>0.17776659638927769</v>
      </c>
      <c r="BA38" s="19" t="s">
        <v>71</v>
      </c>
      <c r="BB38" s="19">
        <v>4.7072549528150471</v>
      </c>
      <c r="BC38" s="20">
        <v>1540.1752610796163</v>
      </c>
      <c r="BD38" s="19">
        <v>0.2270672709731881</v>
      </c>
      <c r="BE38" s="19">
        <v>0.10388483275161782</v>
      </c>
      <c r="BF38" s="19">
        <v>0.90929873574532949</v>
      </c>
      <c r="BG38" s="21">
        <v>41.785768630415362</v>
      </c>
      <c r="BH38" s="19">
        <v>0.60444264570442729</v>
      </c>
      <c r="BI38" s="19">
        <v>5.2845502682384735</v>
      </c>
      <c r="BJ38" s="19">
        <v>0.72530325955169894</v>
      </c>
      <c r="BK38" s="21">
        <v>20.389898373582831</v>
      </c>
      <c r="BL38" s="21">
        <v>72.134209516652675</v>
      </c>
    </row>
    <row r="39" spans="1:124" x14ac:dyDescent="0.3">
      <c r="A39" s="99">
        <v>38</v>
      </c>
      <c r="B39" s="99" t="s">
        <v>272</v>
      </c>
      <c r="C39" s="99" t="s">
        <v>274</v>
      </c>
      <c r="D39" s="99"/>
      <c r="E39" s="99" t="s">
        <v>163</v>
      </c>
      <c r="F39" s="19" t="s">
        <v>71</v>
      </c>
      <c r="G39" s="20">
        <v>26443.246325650147</v>
      </c>
      <c r="H39" s="19">
        <v>4.4761696999560803</v>
      </c>
      <c r="I39" s="20">
        <v>20.982729694615415</v>
      </c>
      <c r="J39" s="20">
        <v>233.37915261343167</v>
      </c>
      <c r="K39" s="21">
        <v>0.61671963941849894</v>
      </c>
      <c r="L39" s="20">
        <v>1233.4149339933367</v>
      </c>
      <c r="M39" s="19" t="s">
        <v>71</v>
      </c>
      <c r="N39" s="21">
        <v>23.490440758281689</v>
      </c>
      <c r="O39" s="19">
        <v>2.8749265634315591</v>
      </c>
      <c r="P39" s="21">
        <v>31.338778253201742</v>
      </c>
      <c r="Q39" s="19">
        <v>2.0811746553584571</v>
      </c>
      <c r="R39" s="19">
        <v>5.1894892745422663</v>
      </c>
      <c r="S39" s="19">
        <v>0.96262461484481376</v>
      </c>
      <c r="T39" s="19">
        <v>0.64372480431520462</v>
      </c>
      <c r="U39" s="19">
        <v>0.34013850331925166</v>
      </c>
      <c r="V39" s="20">
        <v>14300.573863967984</v>
      </c>
      <c r="W39" s="19">
        <v>7.0168787846930201</v>
      </c>
      <c r="X39" s="19">
        <v>1.539557915860098</v>
      </c>
      <c r="Y39" s="19" t="s">
        <v>71</v>
      </c>
      <c r="Z39" s="19">
        <v>2.0124216155581935</v>
      </c>
      <c r="AA39" s="19">
        <v>0.20110302893252427</v>
      </c>
      <c r="AB39" s="19" t="s">
        <v>71</v>
      </c>
      <c r="AC39" s="20">
        <v>8374.6939275349396</v>
      </c>
      <c r="AD39" s="21">
        <v>12.299445120392617</v>
      </c>
      <c r="AE39" s="21">
        <v>21.910174481395845</v>
      </c>
      <c r="AF39" s="19">
        <v>0.10620829444192814</v>
      </c>
      <c r="AG39" s="20">
        <v>2558.8285515073962</v>
      </c>
      <c r="AH39" s="20">
        <v>102.51918659823762</v>
      </c>
      <c r="AI39" s="19">
        <v>0.66754291864649717</v>
      </c>
      <c r="AJ39" s="20">
        <v>3065.1594360097743</v>
      </c>
      <c r="AK39" s="19">
        <v>5.1601748758524009</v>
      </c>
      <c r="AL39" s="19">
        <v>9.533154670053074</v>
      </c>
      <c r="AM39" s="19">
        <v>7.9803416606189383</v>
      </c>
      <c r="AN39" s="20">
        <v>573.45294841081159</v>
      </c>
      <c r="AO39" s="19">
        <v>4.2120423874739714</v>
      </c>
      <c r="AP39" s="19">
        <v>2.6591830177678997</v>
      </c>
      <c r="AQ39" s="19" t="s">
        <v>71</v>
      </c>
      <c r="AR39" s="21">
        <v>40.76708776621355</v>
      </c>
      <c r="AS39" s="19" t="s">
        <v>71</v>
      </c>
      <c r="AT39" s="19" t="s">
        <v>71</v>
      </c>
      <c r="AU39" s="19">
        <v>0.2573013038442859</v>
      </c>
      <c r="AV39" s="19" t="s">
        <v>71</v>
      </c>
      <c r="AW39" s="19">
        <v>1.7418618068957283</v>
      </c>
      <c r="AX39" s="19">
        <v>0.87305532107029971</v>
      </c>
      <c r="AY39" s="21">
        <v>53.865578506365381</v>
      </c>
      <c r="AZ39" s="19">
        <v>0.16157013016924787</v>
      </c>
      <c r="BA39" s="19" t="s">
        <v>71</v>
      </c>
      <c r="BB39" s="19">
        <v>5.3917487577839118</v>
      </c>
      <c r="BC39" s="20">
        <v>1595.9004038956821</v>
      </c>
      <c r="BD39" s="19">
        <v>0.25361860352936449</v>
      </c>
      <c r="BE39" s="19">
        <v>0.10589086934380006</v>
      </c>
      <c r="BF39" s="19">
        <v>0.94756841085321131</v>
      </c>
      <c r="BG39" s="21">
        <v>44.433728733691332</v>
      </c>
      <c r="BH39" s="19">
        <v>0.61020113891375138</v>
      </c>
      <c r="BI39" s="19">
        <v>5.3713409242631815</v>
      </c>
      <c r="BJ39" s="19">
        <v>0.72157857293159255</v>
      </c>
      <c r="BK39" s="21">
        <v>22.681042257040101</v>
      </c>
      <c r="BL39" s="21">
        <v>70.793216361889989</v>
      </c>
    </row>
    <row r="40" spans="1:124" x14ac:dyDescent="0.3">
      <c r="A40" s="99">
        <v>39</v>
      </c>
      <c r="B40" s="99" t="s">
        <v>272</v>
      </c>
      <c r="C40" s="99" t="s">
        <v>275</v>
      </c>
      <c r="D40" s="99"/>
      <c r="E40" s="99" t="s">
        <v>164</v>
      </c>
      <c r="F40" s="19" t="s">
        <v>71</v>
      </c>
      <c r="G40" s="20">
        <v>33957.896751945234</v>
      </c>
      <c r="H40" s="19">
        <v>6.5848333743961085</v>
      </c>
      <c r="I40" s="20">
        <v>30.956247982256986</v>
      </c>
      <c r="J40" s="20">
        <v>294.69648152900555</v>
      </c>
      <c r="K40" s="21">
        <v>0.72373810078023226</v>
      </c>
      <c r="L40" s="20">
        <v>1555.9490254605621</v>
      </c>
      <c r="M40" s="19" t="s">
        <v>71</v>
      </c>
      <c r="N40" s="21">
        <v>29.052450568865119</v>
      </c>
      <c r="O40" s="19">
        <v>3.6962153020998398</v>
      </c>
      <c r="P40" s="21">
        <v>35.792767671607038</v>
      </c>
      <c r="Q40" s="19">
        <v>2.698390899648047</v>
      </c>
      <c r="R40" s="19">
        <v>6.6451775825215424</v>
      </c>
      <c r="S40" s="19">
        <v>1.2591969993106125</v>
      </c>
      <c r="T40" s="19">
        <v>0.79909447621365126</v>
      </c>
      <c r="U40" s="19">
        <v>0.44758237779118892</v>
      </c>
      <c r="V40" s="20">
        <v>18155.926023054173</v>
      </c>
      <c r="W40" s="19">
        <v>8.7137122582001698</v>
      </c>
      <c r="X40" s="19">
        <v>2.1549786660450598</v>
      </c>
      <c r="Y40" s="19" t="s">
        <v>71</v>
      </c>
      <c r="Z40" s="19">
        <v>2.5181216429493789</v>
      </c>
      <c r="AA40" s="19">
        <v>0.25683719644719155</v>
      </c>
      <c r="AB40" s="19" t="s">
        <v>71</v>
      </c>
      <c r="AC40" s="20">
        <v>10664.164962151466</v>
      </c>
      <c r="AD40" s="21">
        <v>14.808466745053932</v>
      </c>
      <c r="AE40" s="21">
        <v>28.020822806582448</v>
      </c>
      <c r="AF40" s="19">
        <v>0.15706689154865783</v>
      </c>
      <c r="AG40" s="20">
        <v>3307.6615718734861</v>
      </c>
      <c r="AH40" s="20">
        <v>144.23959883246414</v>
      </c>
      <c r="AI40" s="19">
        <v>0.80001713940302832</v>
      </c>
      <c r="AJ40" s="20">
        <v>3993.5304839474052</v>
      </c>
      <c r="AK40" s="19">
        <v>5.7716737023572859</v>
      </c>
      <c r="AL40" s="21">
        <v>11.819732662797936</v>
      </c>
      <c r="AM40" s="19">
        <v>9.7573434282997269</v>
      </c>
      <c r="AN40" s="20">
        <v>632.79361517142604</v>
      </c>
      <c r="AO40" s="19">
        <v>5.2517326405574254</v>
      </c>
      <c r="AP40" s="19">
        <v>3.2901834327510837</v>
      </c>
      <c r="AQ40" s="19" t="s">
        <v>71</v>
      </c>
      <c r="AR40" s="21">
        <v>51.82402418860066</v>
      </c>
      <c r="AS40" s="19" t="s">
        <v>71</v>
      </c>
      <c r="AT40" s="19" t="s">
        <v>71</v>
      </c>
      <c r="AU40" s="19">
        <v>0.30900207967522203</v>
      </c>
      <c r="AV40" s="19" t="s">
        <v>71</v>
      </c>
      <c r="AW40" s="19">
        <v>2.1027142231860414</v>
      </c>
      <c r="AX40" s="19">
        <v>1.1032389721038889</v>
      </c>
      <c r="AY40" s="21">
        <v>66.730315647214638</v>
      </c>
      <c r="AZ40" s="19">
        <v>0.23152388882842617</v>
      </c>
      <c r="BA40" s="19" t="s">
        <v>71</v>
      </c>
      <c r="BB40" s="19">
        <v>6.5477771586313143</v>
      </c>
      <c r="BC40" s="20">
        <v>1807.1241526841684</v>
      </c>
      <c r="BD40" s="19">
        <v>0.32632883788238137</v>
      </c>
      <c r="BE40" s="19">
        <v>0.1454287098336832</v>
      </c>
      <c r="BF40" s="19">
        <v>1.1754104908207248</v>
      </c>
      <c r="BG40" s="21">
        <v>56.568017533353625</v>
      </c>
      <c r="BH40" s="19">
        <v>0.782734690171356</v>
      </c>
      <c r="BI40" s="19">
        <v>6.7707755456595233</v>
      </c>
      <c r="BJ40" s="19">
        <v>0.93754887323520275</v>
      </c>
      <c r="BK40" s="21">
        <v>28.663318276756112</v>
      </c>
      <c r="BL40" s="21">
        <v>88.806687429053753</v>
      </c>
    </row>
    <row r="41" spans="1:124" x14ac:dyDescent="0.3">
      <c r="A41" s="99">
        <v>1</v>
      </c>
      <c r="B41" s="99" t="s">
        <v>262</v>
      </c>
      <c r="C41" s="99" t="s">
        <v>273</v>
      </c>
      <c r="D41" s="99"/>
      <c r="E41" s="99" t="s">
        <v>165</v>
      </c>
      <c r="F41" s="19" t="s">
        <v>71</v>
      </c>
      <c r="G41" s="20">
        <v>61908.800143359498</v>
      </c>
      <c r="H41" s="19">
        <v>9.1466090002463769</v>
      </c>
      <c r="I41" s="20">
        <v>71.449000774288379</v>
      </c>
      <c r="J41" s="20">
        <v>422.500182893209</v>
      </c>
      <c r="K41" s="21">
        <v>1.4972375369937638</v>
      </c>
      <c r="L41" s="20">
        <v>888.36259822216891</v>
      </c>
      <c r="M41" s="19" t="s">
        <v>71</v>
      </c>
      <c r="N41" s="21">
        <v>33.38688489616321</v>
      </c>
      <c r="O41" s="19">
        <v>5.810580215764551</v>
      </c>
      <c r="P41" s="21">
        <v>67.677043441523665</v>
      </c>
      <c r="Q41" s="19">
        <v>5.9045766985004189</v>
      </c>
      <c r="R41" s="21">
        <v>11.225466123439821</v>
      </c>
      <c r="S41" s="19">
        <v>1.4205311002774847</v>
      </c>
      <c r="T41" s="19">
        <v>1.0994761122602101</v>
      </c>
      <c r="U41" s="19">
        <v>0.52564896399114869</v>
      </c>
      <c r="V41" s="20">
        <v>29104.722204570349</v>
      </c>
      <c r="W41" s="21">
        <v>16.554129941126998</v>
      </c>
      <c r="X41" s="19">
        <v>2.147463235666724</v>
      </c>
      <c r="Y41" s="19" t="s">
        <v>71</v>
      </c>
      <c r="Z41" s="19">
        <v>3.0025064238851136</v>
      </c>
      <c r="AA41" s="19">
        <v>0.32126825713890877</v>
      </c>
      <c r="AB41" s="19" t="s">
        <v>71</v>
      </c>
      <c r="AC41" s="20">
        <v>18226.637881208084</v>
      </c>
      <c r="AD41" s="21">
        <v>18.361805633658808</v>
      </c>
      <c r="AE41" s="21">
        <v>59.338403987231892</v>
      </c>
      <c r="AF41" s="19">
        <v>0.1827635961433072</v>
      </c>
      <c r="AG41" s="20">
        <v>6535.3382203217498</v>
      </c>
      <c r="AH41" s="20">
        <v>139.37861675589184</v>
      </c>
      <c r="AI41" s="19">
        <v>1.2844711397447961</v>
      </c>
      <c r="AJ41" s="20">
        <v>4264.21697730099</v>
      </c>
      <c r="AK41" s="19">
        <v>9.2844618686688687</v>
      </c>
      <c r="AL41" s="21">
        <v>13.170850834543367</v>
      </c>
      <c r="AM41" s="21">
        <v>18.351994157780865</v>
      </c>
      <c r="AN41" s="20">
        <v>511.34019614225906</v>
      </c>
      <c r="AO41" s="19">
        <v>6.4974425356399177</v>
      </c>
      <c r="AP41" s="19">
        <v>3.6734489685249256</v>
      </c>
      <c r="AQ41" s="19" t="s">
        <v>71</v>
      </c>
      <c r="AR41" s="21">
        <v>92.858531681509433</v>
      </c>
      <c r="AS41" s="19" t="s">
        <v>71</v>
      </c>
      <c r="AT41" s="19" t="s">
        <v>71</v>
      </c>
      <c r="AU41" s="19">
        <v>0.62821553903438321</v>
      </c>
      <c r="AV41" s="19" t="s">
        <v>71</v>
      </c>
      <c r="AW41" s="19">
        <v>2.1857144420348966</v>
      </c>
      <c r="AX41" s="19">
        <v>1.9954450421091896</v>
      </c>
      <c r="AY41" s="21">
        <v>73.785196637565207</v>
      </c>
      <c r="AZ41" s="19">
        <v>0.26614136638479785</v>
      </c>
      <c r="BA41" s="19" t="s">
        <v>71</v>
      </c>
      <c r="BB41" s="19">
        <v>8.237217435963279</v>
      </c>
      <c r="BC41" s="20">
        <v>2968.6726196206937</v>
      </c>
      <c r="BD41" s="19">
        <v>0.60090947461510635</v>
      </c>
      <c r="BE41" s="19">
        <v>0.17725342508290998</v>
      </c>
      <c r="BF41" s="19">
        <v>1.5937940233831858</v>
      </c>
      <c r="BG41" s="20">
        <v>123.37942844801353</v>
      </c>
      <c r="BH41" s="19">
        <v>1.2201787497892103</v>
      </c>
      <c r="BI41" s="19">
        <v>8.3316718723608467</v>
      </c>
      <c r="BJ41" s="19">
        <v>1.2615977113999139</v>
      </c>
      <c r="BK41" s="21">
        <v>50.736182116643548</v>
      </c>
      <c r="BL41" s="21">
        <v>95.756100940128647</v>
      </c>
    </row>
    <row r="42" spans="1:124" x14ac:dyDescent="0.3">
      <c r="A42" s="99">
        <v>6</v>
      </c>
      <c r="B42" s="99" t="s">
        <v>262</v>
      </c>
      <c r="C42" s="99" t="s">
        <v>274</v>
      </c>
      <c r="D42" s="99"/>
      <c r="E42" s="99" t="s">
        <v>166</v>
      </c>
      <c r="F42" s="19" t="s">
        <v>71</v>
      </c>
      <c r="G42" s="20">
        <v>55234.907729036451</v>
      </c>
      <c r="H42" s="19">
        <v>7.6413045108352158</v>
      </c>
      <c r="I42" s="20">
        <v>52.627428968884111</v>
      </c>
      <c r="J42" s="20">
        <v>413.49204686416152</v>
      </c>
      <c r="K42" s="21">
        <v>1.3200597341588096</v>
      </c>
      <c r="L42" s="20">
        <v>939.83426215863301</v>
      </c>
      <c r="M42" s="19" t="s">
        <v>71</v>
      </c>
      <c r="N42" s="21">
        <v>33.424584204088859</v>
      </c>
      <c r="O42" s="19">
        <v>5.3546884471435803</v>
      </c>
      <c r="P42" s="21">
        <v>61.668044468242933</v>
      </c>
      <c r="Q42" s="19">
        <v>5.1210311513599098</v>
      </c>
      <c r="R42" s="21">
        <v>10.499964032789958</v>
      </c>
      <c r="S42" s="19">
        <v>1.4179263516568779</v>
      </c>
      <c r="T42" s="19">
        <v>1.0450131808411405</v>
      </c>
      <c r="U42" s="19">
        <v>0.43818517400925372</v>
      </c>
      <c r="V42" s="20">
        <v>26599.654977949125</v>
      </c>
      <c r="W42" s="21">
        <v>14.601297203532381</v>
      </c>
      <c r="X42" s="19">
        <v>2.1844403003983013</v>
      </c>
      <c r="Y42" s="19" t="s">
        <v>71</v>
      </c>
      <c r="Z42" s="19">
        <v>2.9011914904717808</v>
      </c>
      <c r="AA42" s="19">
        <v>0.30019563059837434</v>
      </c>
      <c r="AB42" s="19" t="s">
        <v>71</v>
      </c>
      <c r="AC42" s="20">
        <v>17074.096343763034</v>
      </c>
      <c r="AD42" s="21">
        <v>17.803482235059558</v>
      </c>
      <c r="AE42" s="21">
        <v>55.413018824150583</v>
      </c>
      <c r="AF42" s="19">
        <v>0.17297212080567143</v>
      </c>
      <c r="AG42" s="20">
        <v>5789.9853540447266</v>
      </c>
      <c r="AH42" s="20">
        <v>125.54786943149489</v>
      </c>
      <c r="AI42" s="19">
        <v>1.0884517660981587</v>
      </c>
      <c r="AJ42" s="20">
        <v>4449.7425391180204</v>
      </c>
      <c r="AK42" s="19">
        <v>9.0579068226398736</v>
      </c>
      <c r="AL42" s="21">
        <v>13.088363849777135</v>
      </c>
      <c r="AM42" s="21">
        <v>16.731447018488982</v>
      </c>
      <c r="AN42" s="20">
        <v>449.41598283885719</v>
      </c>
      <c r="AO42" s="19">
        <v>5.9121370935447706</v>
      </c>
      <c r="AP42" s="19">
        <v>3.7275517774264424</v>
      </c>
      <c r="AQ42" s="19" t="s">
        <v>71</v>
      </c>
      <c r="AR42" s="21">
        <v>82.006711951512756</v>
      </c>
      <c r="AS42" s="19" t="s">
        <v>71</v>
      </c>
      <c r="AT42" s="19" t="s">
        <v>71</v>
      </c>
      <c r="AU42" s="19">
        <v>0.59989997633902448</v>
      </c>
      <c r="AV42" s="19" t="s">
        <v>71</v>
      </c>
      <c r="AW42" s="19">
        <v>2.1100737122734414</v>
      </c>
      <c r="AX42" s="19">
        <v>1.823803176348181</v>
      </c>
      <c r="AY42" s="21">
        <v>71.227654782820224</v>
      </c>
      <c r="AZ42" s="19">
        <v>0.25387888160242572</v>
      </c>
      <c r="BA42" s="19" t="s">
        <v>71</v>
      </c>
      <c r="BB42" s="19">
        <v>7.128410656737497</v>
      </c>
      <c r="BC42" s="20">
        <v>2923.8440606711097</v>
      </c>
      <c r="BD42" s="19">
        <v>0.50084988141656961</v>
      </c>
      <c r="BE42" s="19">
        <v>0.16166252220248667</v>
      </c>
      <c r="BF42" s="19">
        <v>1.5497150993489821</v>
      </c>
      <c r="BG42" s="20">
        <v>110.71369839882981</v>
      </c>
      <c r="BH42" s="19">
        <v>1.0629468031287699</v>
      </c>
      <c r="BI42" s="19">
        <v>7.9300955256053127</v>
      </c>
      <c r="BJ42" s="19">
        <v>1.2098472930590487</v>
      </c>
      <c r="BK42" s="21">
        <v>47.919349959125888</v>
      </c>
      <c r="BL42" s="21">
        <v>94.97084505737881</v>
      </c>
    </row>
    <row r="43" spans="1:124" x14ac:dyDescent="0.3">
      <c r="A43" s="99">
        <v>52</v>
      </c>
      <c r="B43" s="99" t="s">
        <v>262</v>
      </c>
      <c r="C43" s="99" t="s">
        <v>275</v>
      </c>
      <c r="D43" s="99"/>
      <c r="E43" s="99" t="s">
        <v>167</v>
      </c>
      <c r="F43" s="19" t="s">
        <v>71</v>
      </c>
      <c r="G43" s="20">
        <v>47744.517294118676</v>
      </c>
      <c r="H43" s="19">
        <v>6.4971591700320284</v>
      </c>
      <c r="I43" s="20">
        <v>36.259134371842151</v>
      </c>
      <c r="J43" s="20">
        <v>391.85993642695075</v>
      </c>
      <c r="K43" s="21">
        <v>1.1766133513100103</v>
      </c>
      <c r="L43" s="20">
        <v>942.39253581067294</v>
      </c>
      <c r="M43" s="19" t="s">
        <v>71</v>
      </c>
      <c r="N43" s="21">
        <v>28.587707590253014</v>
      </c>
      <c r="O43" s="19">
        <v>4.2692629140228835</v>
      </c>
      <c r="P43" s="21">
        <v>52.001584193435868</v>
      </c>
      <c r="Q43" s="19">
        <v>4.4508140297092602</v>
      </c>
      <c r="R43" s="19">
        <v>8.2772656887988472</v>
      </c>
      <c r="S43" s="19">
        <v>1.3146275206507425</v>
      </c>
      <c r="T43" s="19">
        <v>0.89158768301090974</v>
      </c>
      <c r="U43" s="19">
        <v>0.43512291289478983</v>
      </c>
      <c r="V43" s="20">
        <v>22200.789743476002</v>
      </c>
      <c r="W43" s="21">
        <v>12.400981286795627</v>
      </c>
      <c r="X43" s="19">
        <v>1.8799500349653895</v>
      </c>
      <c r="Y43" s="19" t="s">
        <v>71</v>
      </c>
      <c r="Z43" s="19">
        <v>2.6541138168964484</v>
      </c>
      <c r="AA43" s="19">
        <v>0.27265216899709793</v>
      </c>
      <c r="AB43" s="19" t="s">
        <v>71</v>
      </c>
      <c r="AC43" s="20">
        <v>15044.298966607408</v>
      </c>
      <c r="AD43" s="21">
        <v>15.349638157558406</v>
      </c>
      <c r="AE43" s="21">
        <v>46.334407955263636</v>
      </c>
      <c r="AF43" s="19">
        <v>0.17281647177172141</v>
      </c>
      <c r="AG43" s="20">
        <v>5076.5710669501586</v>
      </c>
      <c r="AH43" s="20">
        <v>107.18537223275094</v>
      </c>
      <c r="AI43" s="19">
        <v>0.91973189076691175</v>
      </c>
      <c r="AJ43" s="20">
        <v>4653.9662285253989</v>
      </c>
      <c r="AK43" s="19">
        <v>8.1319342209127647</v>
      </c>
      <c r="AL43" s="21">
        <v>11.234100570191194</v>
      </c>
      <c r="AM43" s="21">
        <v>13.720465011522911</v>
      </c>
      <c r="AN43" s="20">
        <v>337.67400915909252</v>
      </c>
      <c r="AO43" s="19">
        <v>5.4586582972929696</v>
      </c>
      <c r="AP43" s="19">
        <v>3.2110908965928098</v>
      </c>
      <c r="AQ43" s="19" t="s">
        <v>71</v>
      </c>
      <c r="AR43" s="21">
        <v>71.270040635308433</v>
      </c>
      <c r="AS43" s="19" t="s">
        <v>71</v>
      </c>
      <c r="AT43" s="19" t="s">
        <v>71</v>
      </c>
      <c r="AU43" s="19">
        <v>0.55040111580179574</v>
      </c>
      <c r="AV43" s="19" t="s">
        <v>71</v>
      </c>
      <c r="AW43" s="19">
        <v>1.9914828999462824</v>
      </c>
      <c r="AX43" s="19">
        <v>1.570377215885667</v>
      </c>
      <c r="AY43" s="21">
        <v>69.37512663188906</v>
      </c>
      <c r="AZ43" s="19">
        <v>0.22409621843528618</v>
      </c>
      <c r="BA43" s="19" t="s">
        <v>71</v>
      </c>
      <c r="BB43" s="19">
        <v>6.1616294793605944</v>
      </c>
      <c r="BC43" s="20">
        <v>2676.2726136715737</v>
      </c>
      <c r="BD43" s="19">
        <v>0.43621216384612299</v>
      </c>
      <c r="BE43" s="19">
        <v>0.1522125476654784</v>
      </c>
      <c r="BF43" s="19">
        <v>1.3518736105149802</v>
      </c>
      <c r="BG43" s="21">
        <v>94.407390711053083</v>
      </c>
      <c r="BH43" s="19">
        <v>1.0097997431606804</v>
      </c>
      <c r="BI43" s="19">
        <v>7.280046864652844</v>
      </c>
      <c r="BJ43" s="19">
        <v>1.0764545736931233</v>
      </c>
      <c r="BK43" s="21">
        <v>40.767121432281563</v>
      </c>
      <c r="BL43" s="21">
        <v>86.324923278834277</v>
      </c>
    </row>
    <row r="44" spans="1:124" x14ac:dyDescent="0.3">
      <c r="A44" s="99">
        <v>14</v>
      </c>
      <c r="B44" s="99" t="s">
        <v>264</v>
      </c>
      <c r="C44" s="99" t="s">
        <v>274</v>
      </c>
      <c r="D44" s="99"/>
      <c r="E44" s="99" t="s">
        <v>168</v>
      </c>
      <c r="F44" s="19" t="s">
        <v>71</v>
      </c>
      <c r="G44" s="20">
        <v>36294.171444358733</v>
      </c>
      <c r="H44" s="19">
        <v>7.9971917345987809</v>
      </c>
      <c r="I44" s="20">
        <v>37.368547487499839</v>
      </c>
      <c r="J44" s="20">
        <v>312.64095893160692</v>
      </c>
      <c r="K44" s="21">
        <v>1.1223630059341174</v>
      </c>
      <c r="L44" s="20">
        <v>1078.0978388277556</v>
      </c>
      <c r="M44" s="19" t="s">
        <v>71</v>
      </c>
      <c r="N44" s="21">
        <v>24.980864798057372</v>
      </c>
      <c r="O44" s="19">
        <v>3.4793895663173364</v>
      </c>
      <c r="P44" s="21">
        <v>40.205749922627611</v>
      </c>
      <c r="Q44" s="19">
        <v>3.3118689807484798</v>
      </c>
      <c r="R44" s="19">
        <v>6.1642567148460676</v>
      </c>
      <c r="S44" s="19">
        <v>1.0643190258631554</v>
      </c>
      <c r="T44" s="19">
        <v>0.71375187573508547</v>
      </c>
      <c r="U44" s="19">
        <v>0.37104516193924764</v>
      </c>
      <c r="V44" s="20">
        <v>18658.452803535522</v>
      </c>
      <c r="W44" s="19">
        <v>9.4307390664423885</v>
      </c>
      <c r="X44" s="19">
        <v>1.6128418246865783</v>
      </c>
      <c r="Y44" s="19" t="s">
        <v>71</v>
      </c>
      <c r="Z44" s="19">
        <v>2.0311594819152963</v>
      </c>
      <c r="AA44" s="19">
        <v>0.21202547770700636</v>
      </c>
      <c r="AB44" s="19" t="s">
        <v>71</v>
      </c>
      <c r="AC44" s="20">
        <v>10865.024968934951</v>
      </c>
      <c r="AD44" s="21">
        <v>13.337276826338121</v>
      </c>
      <c r="AE44" s="21">
        <v>32.064283874270991</v>
      </c>
      <c r="AF44" s="19">
        <v>0.13052287565343818</v>
      </c>
      <c r="AG44" s="20">
        <v>3452.6349829814685</v>
      </c>
      <c r="AH44" s="21">
        <v>96.085559536490109</v>
      </c>
      <c r="AI44" s="19">
        <v>1.0577765195279523</v>
      </c>
      <c r="AJ44" s="20">
        <v>3336.4354426384753</v>
      </c>
      <c r="AK44" s="19">
        <v>6.0155964760826111</v>
      </c>
      <c r="AL44" s="19">
        <v>9.9237947311702843</v>
      </c>
      <c r="AM44" s="21">
        <v>10.391917535529927</v>
      </c>
      <c r="AN44" s="20">
        <v>438.8133059840668</v>
      </c>
      <c r="AO44" s="19">
        <v>4.9187019461797217</v>
      </c>
      <c r="AP44" s="19">
        <v>2.7634189522565666</v>
      </c>
      <c r="AQ44" s="19" t="s">
        <v>71</v>
      </c>
      <c r="AR44" s="21">
        <v>54.755006341529182</v>
      </c>
      <c r="AS44" s="19" t="s">
        <v>71</v>
      </c>
      <c r="AT44" s="19" t="s">
        <v>71</v>
      </c>
      <c r="AU44" s="19">
        <v>0.39992318900138235</v>
      </c>
      <c r="AV44" s="19" t="s">
        <v>71</v>
      </c>
      <c r="AW44" s="19">
        <v>1.6260642022959233</v>
      </c>
      <c r="AX44" s="19">
        <v>1.1525913347337011</v>
      </c>
      <c r="AY44" s="21">
        <v>61.500596372678864</v>
      </c>
      <c r="AZ44" s="19">
        <v>0.1819053862177013</v>
      </c>
      <c r="BA44" s="19" t="s">
        <v>71</v>
      </c>
      <c r="BB44" s="19">
        <v>5.3369640880785774</v>
      </c>
      <c r="BC44" s="20">
        <v>1854.7331805731478</v>
      </c>
      <c r="BD44" s="19">
        <v>0.36881014591791617</v>
      </c>
      <c r="BE44" s="19">
        <v>0.12021910593846649</v>
      </c>
      <c r="BF44" s="19">
        <v>1.0390069985067454</v>
      </c>
      <c r="BG44" s="21">
        <v>69.284893238958205</v>
      </c>
      <c r="BH44" s="19">
        <v>0.7613874511940435</v>
      </c>
      <c r="BI44" s="19">
        <v>5.8154679092412911</v>
      </c>
      <c r="BJ44" s="19">
        <v>0.83087525927113504</v>
      </c>
      <c r="BK44" s="21">
        <v>29.771605793823518</v>
      </c>
      <c r="BL44" s="21">
        <v>71.224054063350863</v>
      </c>
    </row>
    <row r="45" spans="1:124" x14ac:dyDescent="0.3">
      <c r="A45" s="99">
        <v>18</v>
      </c>
      <c r="B45" s="99" t="s">
        <v>264</v>
      </c>
      <c r="C45" s="99" t="s">
        <v>275</v>
      </c>
      <c r="D45" s="99"/>
      <c r="E45" s="99" t="s">
        <v>169</v>
      </c>
      <c r="F45" s="19" t="s">
        <v>71</v>
      </c>
      <c r="G45" s="20">
        <v>50713.968413748196</v>
      </c>
      <c r="H45" s="21">
        <v>10.717649245337588</v>
      </c>
      <c r="I45" s="20">
        <v>68.998214149791991</v>
      </c>
      <c r="J45" s="20">
        <v>387.25618444823323</v>
      </c>
      <c r="K45" s="21">
        <v>1.2204365793125134</v>
      </c>
      <c r="L45" s="20">
        <v>958.25226232505008</v>
      </c>
      <c r="M45" s="19" t="s">
        <v>71</v>
      </c>
      <c r="N45" s="21">
        <v>32.004348452640734</v>
      </c>
      <c r="O45" s="19">
        <v>5.2416387043245862</v>
      </c>
      <c r="P45" s="21">
        <v>55.82904308782134</v>
      </c>
      <c r="Q45" s="19">
        <v>4.895757808009197</v>
      </c>
      <c r="R45" s="19">
        <v>8.9675729273114282</v>
      </c>
      <c r="S45" s="19">
        <v>1.3041001020491367</v>
      </c>
      <c r="T45" s="19">
        <v>0.95346311392302396</v>
      </c>
      <c r="U45" s="19">
        <v>0.47678284047475356</v>
      </c>
      <c r="V45" s="20">
        <v>26650.345018035587</v>
      </c>
      <c r="W45" s="21">
        <v>13.620105025231288</v>
      </c>
      <c r="X45" s="19">
        <v>1.9783895651116361</v>
      </c>
      <c r="Y45" s="19" t="s">
        <v>71</v>
      </c>
      <c r="Z45" s="19">
        <v>2.7301236777231406</v>
      </c>
      <c r="AA45" s="19">
        <v>0.2776613776554982</v>
      </c>
      <c r="AB45" s="19" t="s">
        <v>71</v>
      </c>
      <c r="AC45" s="20">
        <v>14581.279217637895</v>
      </c>
      <c r="AD45" s="21">
        <v>17.00530739737232</v>
      </c>
      <c r="AE45" s="21">
        <v>48.904485875886998</v>
      </c>
      <c r="AF45" s="19">
        <v>0.16479579197081204</v>
      </c>
      <c r="AG45" s="20">
        <v>5111.0340747556793</v>
      </c>
      <c r="AH45" s="20">
        <v>132.01354765824215</v>
      </c>
      <c r="AI45" s="19">
        <v>1.4540637983671658</v>
      </c>
      <c r="AJ45" s="20">
        <v>3280.6426156606499</v>
      </c>
      <c r="AK45" s="19">
        <v>7.5403284730307316</v>
      </c>
      <c r="AL45" s="21">
        <v>12.576117741698837</v>
      </c>
      <c r="AM45" s="21">
        <v>15.944243753398291</v>
      </c>
      <c r="AN45" s="20">
        <v>646.66994484271561</v>
      </c>
      <c r="AO45" s="19">
        <v>6.1947843584814999</v>
      </c>
      <c r="AP45" s="19">
        <v>3.521560438609221</v>
      </c>
      <c r="AQ45" s="19" t="s">
        <v>71</v>
      </c>
      <c r="AR45" s="21">
        <v>77.840025090996136</v>
      </c>
      <c r="AS45" s="19" t="s">
        <v>71</v>
      </c>
      <c r="AT45" s="19" t="s">
        <v>71</v>
      </c>
      <c r="AU45" s="19">
        <v>0.57934391850661893</v>
      </c>
      <c r="AV45" s="19" t="s">
        <v>71</v>
      </c>
      <c r="AW45" s="19">
        <v>2.1338496508365994</v>
      </c>
      <c r="AX45" s="19">
        <v>1.4878470327254165</v>
      </c>
      <c r="AY45" s="21">
        <v>70.919700840608698</v>
      </c>
      <c r="AZ45" s="19">
        <v>0.23604870653326618</v>
      </c>
      <c r="BA45" s="19" t="s">
        <v>71</v>
      </c>
      <c r="BB45" s="19">
        <v>7.4068503049367651</v>
      </c>
      <c r="BC45" s="20">
        <v>2289.3377159840461</v>
      </c>
      <c r="BD45" s="19">
        <v>0.5059450496442498</v>
      </c>
      <c r="BE45" s="19">
        <v>0.13109699536697758</v>
      </c>
      <c r="BF45" s="19">
        <v>1.3828045943924563</v>
      </c>
      <c r="BG45" s="20">
        <v>102.77011711808998</v>
      </c>
      <c r="BH45" s="19">
        <v>0.99187225486762398</v>
      </c>
      <c r="BI45" s="19">
        <v>7.2978269064235137</v>
      </c>
      <c r="BJ45" s="19">
        <v>1.1045447349171835</v>
      </c>
      <c r="BK45" s="21">
        <v>45.803234161554663</v>
      </c>
      <c r="BL45" s="21">
        <v>89.718217751047163</v>
      </c>
    </row>
    <row r="46" spans="1:124" x14ac:dyDescent="0.3">
      <c r="A46" s="100">
        <v>18</v>
      </c>
      <c r="B46" s="100" t="s">
        <v>264</v>
      </c>
      <c r="C46" s="100" t="s">
        <v>275</v>
      </c>
      <c r="D46" s="100" t="s">
        <v>282</v>
      </c>
      <c r="E46" s="100" t="s">
        <v>170</v>
      </c>
      <c r="F46" s="26" t="s">
        <v>71</v>
      </c>
      <c r="G46" s="27">
        <v>51725.212689427826</v>
      </c>
      <c r="H46" s="28">
        <v>10.284492731888637</v>
      </c>
      <c r="I46" s="27">
        <v>66.866554023018679</v>
      </c>
      <c r="J46" s="27">
        <v>391.76383684441885</v>
      </c>
      <c r="K46" s="28">
        <v>1.2273906511204693</v>
      </c>
      <c r="L46" s="27">
        <v>968.89252319028287</v>
      </c>
      <c r="M46" s="26" t="s">
        <v>71</v>
      </c>
      <c r="N46" s="28">
        <v>31.506667350450147</v>
      </c>
      <c r="O46" s="26">
        <v>5.2369212633946089</v>
      </c>
      <c r="P46" s="28">
        <v>55.702300637155446</v>
      </c>
      <c r="Q46" s="26">
        <v>4.935868637871744</v>
      </c>
      <c r="R46" s="26">
        <v>8.8918543640363588</v>
      </c>
      <c r="S46" s="26">
        <v>1.2557733866723335</v>
      </c>
      <c r="T46" s="26">
        <v>0.90580616052236684</v>
      </c>
      <c r="U46" s="26">
        <v>0.44880597465298733</v>
      </c>
      <c r="V46" s="27">
        <v>26565.583662949641</v>
      </c>
      <c r="W46" s="28">
        <v>13.395472350714888</v>
      </c>
      <c r="X46" s="26">
        <v>1.9745110419686023</v>
      </c>
      <c r="Y46" s="26" t="s">
        <v>71</v>
      </c>
      <c r="Z46" s="26">
        <v>2.6156229929435089</v>
      </c>
      <c r="AA46" s="26">
        <v>0.29199994974811244</v>
      </c>
      <c r="AB46" s="26" t="s">
        <v>71</v>
      </c>
      <c r="AC46" s="27">
        <v>14630.568467678866</v>
      </c>
      <c r="AD46" s="28">
        <v>16.938775522723788</v>
      </c>
      <c r="AE46" s="28">
        <v>51.198018144145145</v>
      </c>
      <c r="AF46" s="26">
        <v>0.16570686432258888</v>
      </c>
      <c r="AG46" s="27">
        <v>5159.9839554486161</v>
      </c>
      <c r="AH46" s="27">
        <v>132.57731605085144</v>
      </c>
      <c r="AI46" s="26">
        <v>1.3473534670308789</v>
      </c>
      <c r="AJ46" s="27">
        <v>3328.0926034231416</v>
      </c>
      <c r="AK46" s="26">
        <v>7.4598032118653679</v>
      </c>
      <c r="AL46" s="28">
        <v>12.749263001320497</v>
      </c>
      <c r="AM46" s="28">
        <v>15.779708480545274</v>
      </c>
      <c r="AN46" s="27">
        <v>665.09278669961986</v>
      </c>
      <c r="AO46" s="26">
        <v>6.065924135031235</v>
      </c>
      <c r="AP46" s="26">
        <v>3.5280094300473288</v>
      </c>
      <c r="AQ46" s="26" t="s">
        <v>71</v>
      </c>
      <c r="AR46" s="28">
        <v>76.107775512618403</v>
      </c>
      <c r="AS46" s="26" t="s">
        <v>71</v>
      </c>
      <c r="AT46" s="26" t="s">
        <v>71</v>
      </c>
      <c r="AU46" s="26">
        <v>0.57167786204405935</v>
      </c>
      <c r="AV46" s="26" t="s">
        <v>71</v>
      </c>
      <c r="AW46" s="26">
        <v>2.0494782444342756</v>
      </c>
      <c r="AX46" s="26">
        <v>1.6569693162409942</v>
      </c>
      <c r="AY46" s="28">
        <v>69.482858718274457</v>
      </c>
      <c r="AZ46" s="26">
        <v>0.22700423436032816</v>
      </c>
      <c r="BA46" s="26" t="s">
        <v>71</v>
      </c>
      <c r="BB46" s="26">
        <v>7.2660772164088065</v>
      </c>
      <c r="BC46" s="27">
        <v>2301.6249935427254</v>
      </c>
      <c r="BD46" s="26">
        <v>0.53287906499979909</v>
      </c>
      <c r="BE46" s="26">
        <v>0.15569538809325664</v>
      </c>
      <c r="BF46" s="26">
        <v>1.3417781810050813</v>
      </c>
      <c r="BG46" s="27">
        <v>102.3841804187978</v>
      </c>
      <c r="BH46" s="26">
        <v>0.9457839695943755</v>
      </c>
      <c r="BI46" s="26">
        <v>7.1341876570086509</v>
      </c>
      <c r="BJ46" s="26">
        <v>1.1243787011893907</v>
      </c>
      <c r="BK46" s="28">
        <v>44.238586741883807</v>
      </c>
      <c r="BL46" s="28">
        <v>87.711249527025061</v>
      </c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</row>
    <row r="47" spans="1:124" x14ac:dyDescent="0.3">
      <c r="A47" s="99">
        <v>53</v>
      </c>
      <c r="B47" s="99" t="s">
        <v>264</v>
      </c>
      <c r="C47" s="99" t="s">
        <v>273</v>
      </c>
      <c r="D47" s="99"/>
      <c r="E47" s="99" t="s">
        <v>171</v>
      </c>
      <c r="F47" s="19" t="s">
        <v>71</v>
      </c>
      <c r="G47" s="20">
        <v>51016.304742698063</v>
      </c>
      <c r="H47" s="21">
        <v>10.910577071953893</v>
      </c>
      <c r="I47" s="20">
        <v>73.321068819993485</v>
      </c>
      <c r="J47" s="20">
        <v>381.65715597330825</v>
      </c>
      <c r="K47" s="21">
        <v>1.3157638432238614</v>
      </c>
      <c r="L47" s="20">
        <v>956.43851313454149</v>
      </c>
      <c r="M47" s="19" t="s">
        <v>71</v>
      </c>
      <c r="N47" s="21">
        <v>32.843357663104435</v>
      </c>
      <c r="O47" s="19">
        <v>5.5148344268901779</v>
      </c>
      <c r="P47" s="21">
        <v>57.043761027446628</v>
      </c>
      <c r="Q47" s="19">
        <v>4.9177011157966959</v>
      </c>
      <c r="R47" s="19">
        <v>9.1019966925814568</v>
      </c>
      <c r="S47" s="19">
        <v>1.3833078493849329</v>
      </c>
      <c r="T47" s="19">
        <v>1.0132030951011128</v>
      </c>
      <c r="U47" s="19">
        <v>0.44625508853931672</v>
      </c>
      <c r="V47" s="20">
        <v>25887.229045874705</v>
      </c>
      <c r="W47" s="21">
        <v>14.023155542791198</v>
      </c>
      <c r="X47" s="19">
        <v>2.1604673910251466</v>
      </c>
      <c r="Y47" s="19" t="s">
        <v>71</v>
      </c>
      <c r="Z47" s="19">
        <v>3.2537952208058929</v>
      </c>
      <c r="AA47" s="19">
        <v>0.30761205972492717</v>
      </c>
      <c r="AB47" s="19" t="s">
        <v>71</v>
      </c>
      <c r="AC47" s="20">
        <v>14515.729456275765</v>
      </c>
      <c r="AD47" s="21">
        <v>17.683609976074969</v>
      </c>
      <c r="AE47" s="21">
        <v>45.542513058100297</v>
      </c>
      <c r="AF47" s="19">
        <v>0.18747426250865837</v>
      </c>
      <c r="AG47" s="20">
        <v>5018.0904570317416</v>
      </c>
      <c r="AH47" s="20">
        <v>124.30713540897683</v>
      </c>
      <c r="AI47" s="19">
        <v>1.8658101652580372</v>
      </c>
      <c r="AJ47" s="20">
        <v>3319.4846479319972</v>
      </c>
      <c r="AK47" s="19">
        <v>9.4829639512971724</v>
      </c>
      <c r="AL47" s="21">
        <v>13.315301220779752</v>
      </c>
      <c r="AM47" s="21">
        <v>15.045776907098409</v>
      </c>
      <c r="AN47" s="20">
        <v>698.99943303965017</v>
      </c>
      <c r="AO47" s="19">
        <v>6.4702029298211441</v>
      </c>
      <c r="AP47" s="19">
        <v>3.7331651796603214</v>
      </c>
      <c r="AQ47" s="19" t="s">
        <v>71</v>
      </c>
      <c r="AR47" s="21">
        <v>80.87039053267479</v>
      </c>
      <c r="AS47" s="19" t="s">
        <v>71</v>
      </c>
      <c r="AT47" s="19" t="s">
        <v>71</v>
      </c>
      <c r="AU47" s="19">
        <v>0.5880986707030138</v>
      </c>
      <c r="AV47" s="19" t="s">
        <v>71</v>
      </c>
      <c r="AW47" s="19">
        <v>2.1651080279841057</v>
      </c>
      <c r="AX47" s="19">
        <v>1.8642808798226249</v>
      </c>
      <c r="AY47" s="21">
        <v>69.182902667128502</v>
      </c>
      <c r="AZ47" s="19">
        <v>0.25249585471372843</v>
      </c>
      <c r="BA47" s="19" t="s">
        <v>71</v>
      </c>
      <c r="BB47" s="19">
        <v>8.5868178210392809</v>
      </c>
      <c r="BC47" s="20">
        <v>2386.6995952622337</v>
      </c>
      <c r="BD47" s="19">
        <v>0.54512740252331215</v>
      </c>
      <c r="BE47" s="19">
        <v>0.17172880083107003</v>
      </c>
      <c r="BF47" s="19">
        <v>1.492765616739975</v>
      </c>
      <c r="BG47" s="20">
        <v>102.89836145993978</v>
      </c>
      <c r="BH47" s="19">
        <v>1.4855187478758978</v>
      </c>
      <c r="BI47" s="19">
        <v>7.8606670082269519</v>
      </c>
      <c r="BJ47" s="19">
        <v>1.1355184352177099</v>
      </c>
      <c r="BK47" s="21">
        <v>40.272522962888111</v>
      </c>
      <c r="BL47" s="21">
        <v>95.707940793520208</v>
      </c>
    </row>
    <row r="48" spans="1:124" x14ac:dyDescent="0.3">
      <c r="A48" s="101">
        <v>21</v>
      </c>
      <c r="B48" s="101" t="s">
        <v>258</v>
      </c>
      <c r="C48" s="101" t="s">
        <v>275</v>
      </c>
      <c r="D48" s="101" t="s">
        <v>283</v>
      </c>
      <c r="E48" s="101" t="s">
        <v>172</v>
      </c>
      <c r="F48" s="44" t="s">
        <v>71</v>
      </c>
      <c r="G48" s="45">
        <v>21527.99195333834</v>
      </c>
      <c r="H48" s="44">
        <v>3.4477096684013593</v>
      </c>
      <c r="I48" s="45">
        <v>17.19852915784951</v>
      </c>
      <c r="J48" s="45">
        <v>303.52154651908927</v>
      </c>
      <c r="K48" s="46">
        <v>0.42585292621496545</v>
      </c>
      <c r="L48" s="45">
        <v>1005.5175304284547</v>
      </c>
      <c r="M48" s="44" t="s">
        <v>71</v>
      </c>
      <c r="N48" s="46">
        <v>22.888377554045867</v>
      </c>
      <c r="O48" s="44">
        <v>2.2288963453013277</v>
      </c>
      <c r="P48" s="46">
        <v>21.673054044909104</v>
      </c>
      <c r="Q48" s="44">
        <v>1.5867530921490691</v>
      </c>
      <c r="R48" s="44">
        <v>3.8599021128751176</v>
      </c>
      <c r="S48" s="44">
        <v>0.89825364256049567</v>
      </c>
      <c r="T48" s="44">
        <v>0.6108087256912148</v>
      </c>
      <c r="U48" s="44">
        <v>0.31986241299421569</v>
      </c>
      <c r="V48" s="45">
        <v>10350.775291621934</v>
      </c>
      <c r="W48" s="44">
        <v>5.546438032403322</v>
      </c>
      <c r="X48" s="44">
        <v>1.6833978063753821</v>
      </c>
      <c r="Y48" s="44" t="s">
        <v>71</v>
      </c>
      <c r="Z48" s="44">
        <v>1.9250895640465449</v>
      </c>
      <c r="AA48" s="44">
        <v>0.18104634368505015</v>
      </c>
      <c r="AB48" s="44" t="s">
        <v>71</v>
      </c>
      <c r="AC48" s="45">
        <v>8184.9184985425845</v>
      </c>
      <c r="AD48" s="46">
        <v>11.597038397379981</v>
      </c>
      <c r="AE48" s="46">
        <v>17.725858805528478</v>
      </c>
      <c r="AF48" s="44">
        <v>0.11566584896837484</v>
      </c>
      <c r="AG48" s="45">
        <v>2021.0915361622453</v>
      </c>
      <c r="AH48" s="46">
        <v>65.766837996456516</v>
      </c>
      <c r="AI48" s="44">
        <v>0.62132961924609853</v>
      </c>
      <c r="AJ48" s="45">
        <v>3221.9597288686164</v>
      </c>
      <c r="AK48" s="44">
        <v>4.9198664685666902</v>
      </c>
      <c r="AL48" s="44">
        <v>9.0769410194224225</v>
      </c>
      <c r="AM48" s="44">
        <v>6.4452956496838736</v>
      </c>
      <c r="AN48" s="45">
        <v>116.13973322606601</v>
      </c>
      <c r="AO48" s="44">
        <v>4.1011020043253072</v>
      </c>
      <c r="AP48" s="44">
        <v>2.5865538339088796</v>
      </c>
      <c r="AQ48" s="44" t="s">
        <v>71</v>
      </c>
      <c r="AR48" s="46">
        <v>33.203525454730773</v>
      </c>
      <c r="AS48" s="44" t="s">
        <v>71</v>
      </c>
      <c r="AT48" s="44" t="s">
        <v>71</v>
      </c>
      <c r="AU48" s="44">
        <v>0.2861956928979274</v>
      </c>
      <c r="AV48" s="44" t="s">
        <v>71</v>
      </c>
      <c r="AW48" s="44">
        <v>1.575730340463239</v>
      </c>
      <c r="AX48" s="44">
        <v>0.7157765733197935</v>
      </c>
      <c r="AY48" s="46">
        <v>56.64135672843782</v>
      </c>
      <c r="AZ48" s="44">
        <v>0.16938953539884616</v>
      </c>
      <c r="BA48" s="44" t="s">
        <v>71</v>
      </c>
      <c r="BB48" s="44">
        <v>3.879301736216564</v>
      </c>
      <c r="BC48" s="45">
        <v>1465.2873007096757</v>
      </c>
      <c r="BD48" s="44">
        <v>0.22179792298798928</v>
      </c>
      <c r="BE48" s="44">
        <v>9.6598470530808417E-2</v>
      </c>
      <c r="BF48" s="44">
        <v>0.88577687218677992</v>
      </c>
      <c r="BG48" s="46">
        <v>39.501287802012193</v>
      </c>
      <c r="BH48" s="44">
        <v>0.60975382468083328</v>
      </c>
      <c r="BI48" s="44">
        <v>5.150090209469445</v>
      </c>
      <c r="BJ48" s="44">
        <v>0.66803851305248785</v>
      </c>
      <c r="BK48" s="46">
        <v>17.594572036793348</v>
      </c>
      <c r="BL48" s="46">
        <v>63.212866625662002</v>
      </c>
    </row>
    <row r="49" spans="1:124" x14ac:dyDescent="0.3">
      <c r="A49" s="101">
        <v>27</v>
      </c>
      <c r="B49" s="101" t="s">
        <v>276</v>
      </c>
      <c r="C49" s="101" t="s">
        <v>273</v>
      </c>
      <c r="D49" s="101" t="s">
        <v>283</v>
      </c>
      <c r="E49" s="101" t="s">
        <v>173</v>
      </c>
      <c r="F49" s="44" t="s">
        <v>71</v>
      </c>
      <c r="G49" s="45">
        <v>49581.425201184211</v>
      </c>
      <c r="H49" s="44">
        <v>8.7833043740054197</v>
      </c>
      <c r="I49" s="45">
        <v>42.532852823430673</v>
      </c>
      <c r="J49" s="45">
        <v>383.77491065971054</v>
      </c>
      <c r="K49" s="46">
        <v>0.94154083797565724</v>
      </c>
      <c r="L49" s="45">
        <v>1410.834630726808</v>
      </c>
      <c r="M49" s="44" t="s">
        <v>71</v>
      </c>
      <c r="N49" s="46">
        <v>31.326251762855634</v>
      </c>
      <c r="O49" s="44">
        <v>5.2507588786400952</v>
      </c>
      <c r="P49" s="46">
        <v>53.318840935058816</v>
      </c>
      <c r="Q49" s="44">
        <v>4.516146768628559</v>
      </c>
      <c r="R49" s="46">
        <v>10.923480668516984</v>
      </c>
      <c r="S49" s="44">
        <v>1.4831679671700981</v>
      </c>
      <c r="T49" s="44">
        <v>1.0119129458458684</v>
      </c>
      <c r="U49" s="44">
        <v>0.46770071531048329</v>
      </c>
      <c r="V49" s="45">
        <v>25857.738401540086</v>
      </c>
      <c r="W49" s="46">
        <v>13.478334145743805</v>
      </c>
      <c r="X49" s="44">
        <v>2.13255503326398</v>
      </c>
      <c r="Y49" s="44" t="s">
        <v>71</v>
      </c>
      <c r="Z49" s="44">
        <v>2.9359118557754269</v>
      </c>
      <c r="AA49" s="44">
        <v>0.30331687727403117</v>
      </c>
      <c r="AB49" s="44" t="s">
        <v>71</v>
      </c>
      <c r="AC49" s="45">
        <v>15345.21641972508</v>
      </c>
      <c r="AD49" s="46">
        <v>16.732176361660773</v>
      </c>
      <c r="AE49" s="46">
        <v>43.395620400539023</v>
      </c>
      <c r="AF49" s="44">
        <v>0.18637479588800285</v>
      </c>
      <c r="AG49" s="45">
        <v>5266.3951792599864</v>
      </c>
      <c r="AH49" s="45">
        <v>128.63960172744723</v>
      </c>
      <c r="AI49" s="44">
        <v>1.1321273856543379</v>
      </c>
      <c r="AJ49" s="45">
        <v>4836.2652389644118</v>
      </c>
      <c r="AK49" s="44">
        <v>8.5118708487379102</v>
      </c>
      <c r="AL49" s="46">
        <v>12.409063015876251</v>
      </c>
      <c r="AM49" s="46">
        <v>15.642092842500466</v>
      </c>
      <c r="AN49" s="45">
        <v>416.05092410796169</v>
      </c>
      <c r="AO49" s="44">
        <v>6.9272150716472627</v>
      </c>
      <c r="AP49" s="44">
        <v>3.5877899277250731</v>
      </c>
      <c r="AQ49" s="44" t="s">
        <v>71</v>
      </c>
      <c r="AR49" s="46">
        <v>74.898111768870322</v>
      </c>
      <c r="AS49" s="44" t="s">
        <v>71</v>
      </c>
      <c r="AT49" s="44" t="s">
        <v>71</v>
      </c>
      <c r="AU49" s="44">
        <v>0.54268087380920271</v>
      </c>
      <c r="AV49" s="44" t="s">
        <v>71</v>
      </c>
      <c r="AW49" s="44">
        <v>2.1824799620452402</v>
      </c>
      <c r="AX49" s="44">
        <v>1.5671716617464861</v>
      </c>
      <c r="AY49" s="46">
        <v>76.038854022341525</v>
      </c>
      <c r="AZ49" s="44">
        <v>0.24960126776144415</v>
      </c>
      <c r="BA49" s="44" t="s">
        <v>71</v>
      </c>
      <c r="BB49" s="44">
        <v>6.7380514459113545</v>
      </c>
      <c r="BC49" s="45">
        <v>2736.1172737568309</v>
      </c>
      <c r="BD49" s="44">
        <v>0.42872143098756521</v>
      </c>
      <c r="BE49" s="44">
        <v>0.16323406385721617</v>
      </c>
      <c r="BF49" s="44">
        <v>1.4898659919215353</v>
      </c>
      <c r="BG49" s="46">
        <v>94.952542752931393</v>
      </c>
      <c r="BH49" s="44">
        <v>1.0781078045021883</v>
      </c>
      <c r="BI49" s="44">
        <v>8.1673088178884594</v>
      </c>
      <c r="BJ49" s="44">
        <v>1.1682728260594881</v>
      </c>
      <c r="BK49" s="46">
        <v>43.758822120824007</v>
      </c>
      <c r="BL49" s="46">
        <v>98.292287341539591</v>
      </c>
    </row>
    <row r="50" spans="1:124" x14ac:dyDescent="0.3">
      <c r="A50" s="101">
        <v>33</v>
      </c>
      <c r="B50" s="101" t="s">
        <v>268</v>
      </c>
      <c r="C50" s="101" t="s">
        <v>275</v>
      </c>
      <c r="D50" s="101" t="s">
        <v>283</v>
      </c>
      <c r="E50" s="101" t="s">
        <v>174</v>
      </c>
      <c r="F50" s="44" t="s">
        <v>71</v>
      </c>
      <c r="G50" s="45">
        <v>51610.657216738102</v>
      </c>
      <c r="H50" s="44">
        <v>7.3873608661993027</v>
      </c>
      <c r="I50" s="45">
        <v>42.690507051717049</v>
      </c>
      <c r="J50" s="45">
        <v>390.04444568440118</v>
      </c>
      <c r="K50" s="46">
        <v>0.95147942282162312</v>
      </c>
      <c r="L50" s="45">
        <v>1003.5431283927359</v>
      </c>
      <c r="M50" s="44" t="s">
        <v>71</v>
      </c>
      <c r="N50" s="46">
        <v>30.664720353731326</v>
      </c>
      <c r="O50" s="44">
        <v>5.2379314342122543</v>
      </c>
      <c r="P50" s="46">
        <v>56.868442500355513</v>
      </c>
      <c r="Q50" s="44">
        <v>4.8193649240330103</v>
      </c>
      <c r="R50" s="46">
        <v>12.233592599929224</v>
      </c>
      <c r="S50" s="44">
        <v>1.4021735012972154</v>
      </c>
      <c r="T50" s="44">
        <v>1.0633907729895908</v>
      </c>
      <c r="U50" s="44">
        <v>0.45149312825400367</v>
      </c>
      <c r="V50" s="45">
        <v>24257.524189987806</v>
      </c>
      <c r="W50" s="46">
        <v>13.797829098698651</v>
      </c>
      <c r="X50" s="44">
        <v>2.1692931596927898</v>
      </c>
      <c r="Y50" s="44" t="s">
        <v>71</v>
      </c>
      <c r="Z50" s="44">
        <v>2.9870491279359142</v>
      </c>
      <c r="AA50" s="44">
        <v>0.30254218437831826</v>
      </c>
      <c r="AB50" s="44" t="s">
        <v>71</v>
      </c>
      <c r="AC50" s="45">
        <v>16001.611538511557</v>
      </c>
      <c r="AD50" s="46">
        <v>16.444990180024384</v>
      </c>
      <c r="AE50" s="46">
        <v>45.248666928152296</v>
      </c>
      <c r="AF50" s="44">
        <v>0.18322153122132118</v>
      </c>
      <c r="AG50" s="45">
        <v>5823.3551971974985</v>
      </c>
      <c r="AH50" s="45">
        <v>131.90009181677249</v>
      </c>
      <c r="AI50" s="44">
        <v>1.0908593880493076</v>
      </c>
      <c r="AJ50" s="45">
        <v>4497.0830056561699</v>
      </c>
      <c r="AK50" s="44">
        <v>9.189548826417111</v>
      </c>
      <c r="AL50" s="46">
        <v>11.92275918641857</v>
      </c>
      <c r="AM50" s="46">
        <v>16.918087060866242</v>
      </c>
      <c r="AN50" s="45">
        <v>427.92746197278217</v>
      </c>
      <c r="AO50" s="44">
        <v>6.5217857624477444</v>
      </c>
      <c r="AP50" s="44">
        <v>3.4467094753328116</v>
      </c>
      <c r="AQ50" s="44" t="s">
        <v>71</v>
      </c>
      <c r="AR50" s="46">
        <v>76.915309861521649</v>
      </c>
      <c r="AS50" s="44" t="s">
        <v>71</v>
      </c>
      <c r="AT50" s="44" t="s">
        <v>71</v>
      </c>
      <c r="AU50" s="44">
        <v>0.59348209870067592</v>
      </c>
      <c r="AV50" s="44" t="s">
        <v>71</v>
      </c>
      <c r="AW50" s="44">
        <v>1.9114433100969204</v>
      </c>
      <c r="AX50" s="44">
        <v>1.5793574881505996</v>
      </c>
      <c r="AY50" s="46">
        <v>72.943640348978164</v>
      </c>
      <c r="AZ50" s="44">
        <v>0.23816012576355539</v>
      </c>
      <c r="BA50" s="44" t="s">
        <v>71</v>
      </c>
      <c r="BB50" s="44">
        <v>8.1015329646350835</v>
      </c>
      <c r="BC50" s="45">
        <v>2984.8136070819219</v>
      </c>
      <c r="BD50" s="44">
        <v>0.47323037465984769</v>
      </c>
      <c r="BE50" s="44">
        <v>0.15432719626519145</v>
      </c>
      <c r="BF50" s="44">
        <v>1.5188867731819606</v>
      </c>
      <c r="BG50" s="45">
        <v>104.47151061173534</v>
      </c>
      <c r="BH50" s="44">
        <v>1.1394187159657239</v>
      </c>
      <c r="BI50" s="44">
        <v>7.885079841952364</v>
      </c>
      <c r="BJ50" s="44">
        <v>1.2191783882135907</v>
      </c>
      <c r="BK50" s="46">
        <v>45.383292024666574</v>
      </c>
      <c r="BL50" s="46">
        <v>96.54732806662993</v>
      </c>
    </row>
    <row r="51" spans="1:124" x14ac:dyDescent="0.3">
      <c r="A51" s="101">
        <v>51</v>
      </c>
      <c r="B51" s="101" t="s">
        <v>266</v>
      </c>
      <c r="C51" s="101" t="s">
        <v>275</v>
      </c>
      <c r="D51" s="101" t="s">
        <v>283</v>
      </c>
      <c r="E51" s="101" t="s">
        <v>175</v>
      </c>
      <c r="F51" s="44" t="s">
        <v>71</v>
      </c>
      <c r="G51" s="45">
        <v>42782.319257301933</v>
      </c>
      <c r="H51" s="44">
        <v>4.4341497139907968</v>
      </c>
      <c r="I51" s="45">
        <v>49.913243334765482</v>
      </c>
      <c r="J51" s="45">
        <v>301.9611729764963</v>
      </c>
      <c r="K51" s="46">
        <v>1.5747160634747328</v>
      </c>
      <c r="L51" s="45">
        <v>605.52484773677099</v>
      </c>
      <c r="M51" s="44" t="s">
        <v>71</v>
      </c>
      <c r="N51" s="46">
        <v>29.867883103657199</v>
      </c>
      <c r="O51" s="44">
        <v>5.008490891554481</v>
      </c>
      <c r="P51" s="46">
        <v>44.232046017369292</v>
      </c>
      <c r="Q51" s="44">
        <v>3.6485683299368459</v>
      </c>
      <c r="R51" s="44">
        <v>8.0314428223898435</v>
      </c>
      <c r="S51" s="44">
        <v>1.2887808150259936</v>
      </c>
      <c r="T51" s="44">
        <v>0.88380962036095989</v>
      </c>
      <c r="U51" s="44">
        <v>0.43300141439847512</v>
      </c>
      <c r="V51" s="45">
        <v>18539.959717810016</v>
      </c>
      <c r="W51" s="46">
        <v>11.480237768391875</v>
      </c>
      <c r="X51" s="44">
        <v>1.9493030232976292</v>
      </c>
      <c r="Y51" s="44" t="s">
        <v>71</v>
      </c>
      <c r="Z51" s="44">
        <v>2.7893115173233998</v>
      </c>
      <c r="AA51" s="44">
        <v>0.27842655917387565</v>
      </c>
      <c r="AB51" s="44" t="s">
        <v>71</v>
      </c>
      <c r="AC51" s="45">
        <v>12940.166626690334</v>
      </c>
      <c r="AD51" s="46">
        <v>15.751984553305888</v>
      </c>
      <c r="AE51" s="46">
        <v>44.48185147357507</v>
      </c>
      <c r="AF51" s="44">
        <v>0.155370577365011</v>
      </c>
      <c r="AG51" s="45">
        <v>3922.194495722893</v>
      </c>
      <c r="AH51" s="46">
        <v>92.720882363797429</v>
      </c>
      <c r="AI51" s="44">
        <v>1.28579150916487</v>
      </c>
      <c r="AJ51" s="45">
        <v>2621.2857935433826</v>
      </c>
      <c r="AK51" s="44">
        <v>7.189085612679107</v>
      </c>
      <c r="AL51" s="46">
        <v>12.064225141133553</v>
      </c>
      <c r="AM51" s="46">
        <v>15.862020753885103</v>
      </c>
      <c r="AN51" s="45">
        <v>271.84440684757834</v>
      </c>
      <c r="AO51" s="44">
        <v>6.2196805466069316</v>
      </c>
      <c r="AP51" s="44">
        <v>3.3763283310011944</v>
      </c>
      <c r="AQ51" s="44" t="s">
        <v>71</v>
      </c>
      <c r="AR51" s="46">
        <v>61.051258756476976</v>
      </c>
      <c r="AS51" s="44" t="s">
        <v>71</v>
      </c>
      <c r="AT51" s="44" t="s">
        <v>71</v>
      </c>
      <c r="AU51" s="44">
        <v>0.3927236850650162</v>
      </c>
      <c r="AV51" s="44" t="s">
        <v>71</v>
      </c>
      <c r="AW51" s="44">
        <v>2.0085168273635752</v>
      </c>
      <c r="AX51" s="44">
        <v>1.4337913860011966</v>
      </c>
      <c r="AY51" s="46">
        <v>52.650956334430198</v>
      </c>
      <c r="AZ51" s="44">
        <v>0.24201373576996002</v>
      </c>
      <c r="BA51" s="44" t="s">
        <v>71</v>
      </c>
      <c r="BB51" s="44">
        <v>6.5482025067057315</v>
      </c>
      <c r="BC51" s="45">
        <v>2250.9162855517916</v>
      </c>
      <c r="BD51" s="44">
        <v>0.36031725676896903</v>
      </c>
      <c r="BE51" s="44">
        <v>0.1520373480856603</v>
      </c>
      <c r="BF51" s="44">
        <v>1.2748080209814256</v>
      </c>
      <c r="BG51" s="46">
        <v>80.993581846221645</v>
      </c>
      <c r="BH51" s="44">
        <v>0.88782053510508296</v>
      </c>
      <c r="BI51" s="44">
        <v>7.1635371339515386</v>
      </c>
      <c r="BJ51" s="44">
        <v>1.0513896540395744</v>
      </c>
      <c r="BK51" s="46">
        <v>35.587058443598409</v>
      </c>
      <c r="BL51" s="46">
        <v>94.842087510351021</v>
      </c>
    </row>
    <row r="52" spans="1:124" s="14" customFormat="1" x14ac:dyDescent="0.3">
      <c r="A52" s="99"/>
      <c r="B52" s="99"/>
      <c r="C52" s="99"/>
      <c r="D52" s="99"/>
      <c r="E52" s="99"/>
    </row>
    <row r="53" spans="1:124" s="14" customFormat="1" x14ac:dyDescent="0.3">
      <c r="A53" s="102" t="s">
        <v>4</v>
      </c>
      <c r="B53" s="102"/>
      <c r="C53" s="102"/>
      <c r="D53" s="102" t="s">
        <v>284</v>
      </c>
      <c r="E53" s="102" t="s">
        <v>187</v>
      </c>
      <c r="F53" s="15">
        <v>0.37645588639874716</v>
      </c>
      <c r="G53" s="15">
        <v>58535.866522460274</v>
      </c>
      <c r="H53" s="15">
        <v>12.633116918859267</v>
      </c>
      <c r="I53" s="15">
        <v>84.196702187161762</v>
      </c>
      <c r="J53" s="15">
        <v>673.52919210145626</v>
      </c>
      <c r="K53" s="15">
        <v>1.5655157157652992</v>
      </c>
      <c r="L53" s="15">
        <v>898.01519079435855</v>
      </c>
      <c r="M53" s="15" t="s">
        <v>71</v>
      </c>
      <c r="N53" s="15">
        <v>49.419689319796333</v>
      </c>
      <c r="O53" s="15">
        <v>6.3968342481293465</v>
      </c>
      <c r="P53" s="15">
        <v>80.453860200701968</v>
      </c>
      <c r="Q53" s="15">
        <v>6.5102805820723564</v>
      </c>
      <c r="R53" s="15">
        <v>15.501158043254517</v>
      </c>
      <c r="S53" s="15">
        <v>1.4536566669774698</v>
      </c>
      <c r="T53" s="15">
        <v>1.1069169670770196</v>
      </c>
      <c r="U53" s="15">
        <v>0.62565083511239483</v>
      </c>
      <c r="V53" s="15">
        <v>26835.895705541578</v>
      </c>
      <c r="W53" s="15">
        <v>17.39896146787061</v>
      </c>
      <c r="X53" s="15">
        <v>2.6823984876747997</v>
      </c>
      <c r="Y53" s="15">
        <v>0.10261119789085045</v>
      </c>
      <c r="Z53" s="15">
        <v>2.5976313677060818</v>
      </c>
      <c r="AA53" s="15">
        <v>0.32221915930214556</v>
      </c>
      <c r="AB53" s="15" t="s">
        <v>71</v>
      </c>
      <c r="AC53" s="15">
        <v>21516.665912825021</v>
      </c>
      <c r="AD53" s="15">
        <v>24.671955633569926</v>
      </c>
      <c r="AE53" s="15">
        <v>56.616212692513052</v>
      </c>
      <c r="AF53" s="15">
        <v>0.18550106735514554</v>
      </c>
      <c r="AG53" s="15">
        <v>6034.6232650325082</v>
      </c>
      <c r="AH53" s="15">
        <v>104.99131016757576</v>
      </c>
      <c r="AI53" s="15">
        <v>2.2324551869492</v>
      </c>
      <c r="AJ53" s="15">
        <v>3368.0638944902385</v>
      </c>
      <c r="AK53" s="15">
        <v>10.915278800333651</v>
      </c>
      <c r="AL53" s="15">
        <v>18.232156281310406</v>
      </c>
      <c r="AM53" s="15">
        <v>27.100632646984831</v>
      </c>
      <c r="AN53" s="15">
        <v>348.21425088600631</v>
      </c>
      <c r="AO53" s="15">
        <v>6.9602324631235923</v>
      </c>
      <c r="AP53" s="15">
        <v>5.2284651124939918</v>
      </c>
      <c r="AQ53" s="15" t="s">
        <v>71</v>
      </c>
      <c r="AR53" s="15">
        <v>99.055038113838393</v>
      </c>
      <c r="AS53" s="15" t="s">
        <v>71</v>
      </c>
      <c r="AT53" s="15" t="s">
        <v>71</v>
      </c>
      <c r="AU53" s="15">
        <v>1.003964309602837</v>
      </c>
      <c r="AV53" s="15" t="s">
        <v>71</v>
      </c>
      <c r="AW53" s="15">
        <v>2.7992389386178269</v>
      </c>
      <c r="AX53" s="15">
        <v>2.2537949435591056</v>
      </c>
      <c r="AY53" s="15">
        <v>71.89651735326558</v>
      </c>
      <c r="AZ53" s="15">
        <v>0.24973325117522535</v>
      </c>
      <c r="BA53" s="15" t="s">
        <v>71</v>
      </c>
      <c r="BB53" s="15">
        <v>7.224178048686789</v>
      </c>
      <c r="BC53" s="15">
        <v>3173.6039277740938</v>
      </c>
      <c r="BD53" s="15">
        <v>0.72650657521440365</v>
      </c>
      <c r="BE53" s="15">
        <v>0.17317127523440198</v>
      </c>
      <c r="BF53" s="15">
        <v>2.3955775335649285</v>
      </c>
      <c r="BG53" s="15">
        <v>179.38814901553891</v>
      </c>
      <c r="BH53" s="15">
        <v>1.4157528468022276</v>
      </c>
      <c r="BI53" s="15">
        <v>8.2425663900525361</v>
      </c>
      <c r="BJ53" s="15">
        <v>1.2835450366670862</v>
      </c>
      <c r="BK53" s="15">
        <v>70.887468130129633</v>
      </c>
      <c r="BL53" s="15">
        <v>83.8394324252383</v>
      </c>
    </row>
    <row r="54" spans="1:124" s="14" customFormat="1" x14ac:dyDescent="0.3">
      <c r="A54" s="102" t="s">
        <v>5</v>
      </c>
      <c r="B54" s="102"/>
      <c r="C54" s="102"/>
      <c r="D54" s="102" t="s">
        <v>284</v>
      </c>
      <c r="E54" s="102" t="s">
        <v>186</v>
      </c>
      <c r="F54" s="29" t="s">
        <v>71</v>
      </c>
      <c r="G54" s="30">
        <v>47741.234268435386</v>
      </c>
      <c r="H54" s="31">
        <v>11.512432058959005</v>
      </c>
      <c r="I54" s="30">
        <v>64.160498825443909</v>
      </c>
      <c r="J54" s="30">
        <v>612.47199752009215</v>
      </c>
      <c r="K54" s="31">
        <v>0.91988911695621833</v>
      </c>
      <c r="L54" s="30">
        <v>938.58463716631525</v>
      </c>
      <c r="M54" s="29" t="s">
        <v>71</v>
      </c>
      <c r="N54" s="31">
        <v>43.711769058968642</v>
      </c>
      <c r="O54" s="29">
        <v>5.6656535389874625</v>
      </c>
      <c r="P54" s="31">
        <v>73.194239662803781</v>
      </c>
      <c r="Q54" s="29">
        <v>5.0628061435443366</v>
      </c>
      <c r="R54" s="31">
        <v>14.593686371283351</v>
      </c>
      <c r="S54" s="29">
        <v>1.2630557909796469</v>
      </c>
      <c r="T54" s="29">
        <v>0.93293070933203559</v>
      </c>
      <c r="U54" s="29">
        <v>0.53373526453429898</v>
      </c>
      <c r="V54" s="30">
        <v>23948.656856196823</v>
      </c>
      <c r="W54" s="31">
        <v>15.76041631623213</v>
      </c>
      <c r="X54" s="29">
        <v>2.1318026938552128</v>
      </c>
      <c r="Y54" s="29">
        <v>0.13871526555978411</v>
      </c>
      <c r="Z54" s="29">
        <v>2.6047151447167622</v>
      </c>
      <c r="AA54" s="29">
        <v>0.27813957461777156</v>
      </c>
      <c r="AB54" s="29" t="s">
        <v>71</v>
      </c>
      <c r="AC54" s="30">
        <v>19481.765867549835</v>
      </c>
      <c r="AD54" s="31">
        <v>20.69802065334083</v>
      </c>
      <c r="AE54" s="31">
        <v>44.058136065088512</v>
      </c>
      <c r="AF54" s="29">
        <v>0.17417507263204518</v>
      </c>
      <c r="AG54" s="30">
        <v>4728.7530488872662</v>
      </c>
      <c r="AH54" s="31">
        <v>96.033752023129381</v>
      </c>
      <c r="AI54" s="29">
        <v>2.1937865583211544</v>
      </c>
      <c r="AJ54" s="30">
        <v>3171.8775046657397</v>
      </c>
      <c r="AK54" s="31">
        <v>11.137284830628618</v>
      </c>
      <c r="AL54" s="31">
        <v>15.151077190834442</v>
      </c>
      <c r="AM54" s="31">
        <v>24.89128858697012</v>
      </c>
      <c r="AN54" s="30">
        <v>323.15126809011417</v>
      </c>
      <c r="AO54" s="29">
        <v>6.2194850232260137</v>
      </c>
      <c r="AP54" s="29">
        <v>4.387476673107817</v>
      </c>
      <c r="AQ54" s="29" t="s">
        <v>71</v>
      </c>
      <c r="AR54" s="31">
        <v>78.820398539660005</v>
      </c>
      <c r="AS54" s="29" t="s">
        <v>71</v>
      </c>
      <c r="AT54" s="29" t="s">
        <v>71</v>
      </c>
      <c r="AU54" s="29">
        <v>0.91884773539557418</v>
      </c>
      <c r="AV54" s="29" t="s">
        <v>71</v>
      </c>
      <c r="AW54" s="29">
        <v>2.3256267035393829</v>
      </c>
      <c r="AX54" s="29">
        <v>2.1843878953257816</v>
      </c>
      <c r="AY54" s="31">
        <v>65.140023137011113</v>
      </c>
      <c r="AZ54" s="29">
        <v>0.21464962123608902</v>
      </c>
      <c r="BA54" s="29" t="s">
        <v>71</v>
      </c>
      <c r="BB54" s="29">
        <v>5.7967881877126528</v>
      </c>
      <c r="BC54" s="30">
        <v>3216.8389614819253</v>
      </c>
      <c r="BD54" s="29">
        <v>0.65860202194798423</v>
      </c>
      <c r="BE54" s="29">
        <v>0.14515067880609619</v>
      </c>
      <c r="BF54" s="29">
        <v>2.2572658275997664</v>
      </c>
      <c r="BG54" s="30">
        <v>164.42952347761209</v>
      </c>
      <c r="BH54" s="29">
        <v>1.3998993397413448</v>
      </c>
      <c r="BI54" s="29">
        <v>7.2032713029070559</v>
      </c>
      <c r="BJ54" s="29">
        <v>1.1038987364602852</v>
      </c>
      <c r="BK54" s="31">
        <v>64.275660549795191</v>
      </c>
      <c r="BL54" s="31">
        <v>85.025359818165938</v>
      </c>
    </row>
    <row r="55" spans="1:124" s="14" customFormat="1" x14ac:dyDescent="0.3">
      <c r="A55" s="102" t="s">
        <v>6</v>
      </c>
      <c r="B55" s="102"/>
      <c r="C55" s="102"/>
      <c r="D55" s="102" t="s">
        <v>284</v>
      </c>
      <c r="E55" s="102" t="s">
        <v>185</v>
      </c>
      <c r="F55" s="29">
        <v>0.35553600684552694</v>
      </c>
      <c r="G55" s="30">
        <v>65514.801264813745</v>
      </c>
      <c r="H55" s="31">
        <v>13.928184164121973</v>
      </c>
      <c r="I55" s="30">
        <v>102.78424650291852</v>
      </c>
      <c r="J55" s="30">
        <v>764.17901100489746</v>
      </c>
      <c r="K55" s="31">
        <v>1.6469813521259571</v>
      </c>
      <c r="L55" s="30">
        <v>876.4828103238317</v>
      </c>
      <c r="M55" s="29" t="s">
        <v>71</v>
      </c>
      <c r="N55" s="31">
        <v>57.603911876554989</v>
      </c>
      <c r="O55" s="29">
        <v>7.0241102341524826</v>
      </c>
      <c r="P55" s="31">
        <v>91.345430186884258</v>
      </c>
      <c r="Q55" s="29">
        <v>7.2349659006073326</v>
      </c>
      <c r="R55" s="31">
        <v>16.144370911632279</v>
      </c>
      <c r="S55" s="29">
        <v>1.5916248236675183</v>
      </c>
      <c r="T55" s="29">
        <v>1.3280945055112161</v>
      </c>
      <c r="U55" s="29">
        <v>0.73457580719568893</v>
      </c>
      <c r="V55" s="30">
        <v>29993.387150993436</v>
      </c>
      <c r="W55" s="31">
        <v>19.747367394849935</v>
      </c>
      <c r="X55" s="29">
        <v>3.0992099868999001</v>
      </c>
      <c r="Y55" s="29">
        <v>8.6559001471630231E-2</v>
      </c>
      <c r="Z55" s="29">
        <v>3.0228390152408195</v>
      </c>
      <c r="AA55" s="29">
        <v>0.35605014317274836</v>
      </c>
      <c r="AB55" s="29" t="s">
        <v>71</v>
      </c>
      <c r="AC55" s="30">
        <v>24240.113585251667</v>
      </c>
      <c r="AD55" s="31">
        <v>28.160457483331552</v>
      </c>
      <c r="AE55" s="31">
        <v>64.004097971674113</v>
      </c>
      <c r="AF55" s="29">
        <v>0.22133587394943277</v>
      </c>
      <c r="AG55" s="30">
        <v>6840.9126166497153</v>
      </c>
      <c r="AH55" s="30">
        <v>114.20481876568729</v>
      </c>
      <c r="AI55" s="29">
        <v>2.6295022215141244</v>
      </c>
      <c r="AJ55" s="30">
        <v>3225.4910905280676</v>
      </c>
      <c r="AK55" s="31">
        <v>12.638687543356518</v>
      </c>
      <c r="AL55" s="31">
        <v>21.01052438502456</v>
      </c>
      <c r="AM55" s="31">
        <v>29.38742094569718</v>
      </c>
      <c r="AN55" s="30">
        <v>421.40336846844463</v>
      </c>
      <c r="AO55" s="29">
        <v>7.2843841432046235</v>
      </c>
      <c r="AP55" s="29">
        <v>6.0378854127886834</v>
      </c>
      <c r="AQ55" s="29" t="s">
        <v>71</v>
      </c>
      <c r="AR55" s="30">
        <v>111.47401857213301</v>
      </c>
      <c r="AS55" s="29" t="s">
        <v>71</v>
      </c>
      <c r="AT55" s="29" t="s">
        <v>71</v>
      </c>
      <c r="AU55" s="29">
        <v>1.1549304879084428</v>
      </c>
      <c r="AV55" s="29" t="s">
        <v>71</v>
      </c>
      <c r="AW55" s="29">
        <v>3.2251464345870291</v>
      </c>
      <c r="AX55" s="29">
        <v>2.6136454440949142</v>
      </c>
      <c r="AY55" s="31">
        <v>79.300799597332869</v>
      </c>
      <c r="AZ55" s="29">
        <v>0.28657798074561991</v>
      </c>
      <c r="BA55" s="29" t="s">
        <v>71</v>
      </c>
      <c r="BB55" s="29">
        <v>7.813078766502735</v>
      </c>
      <c r="BC55" s="30">
        <v>3684.003372023441</v>
      </c>
      <c r="BD55" s="29">
        <v>0.9080048265033599</v>
      </c>
      <c r="BE55" s="29">
        <v>0.21270706034018799</v>
      </c>
      <c r="BF55" s="29">
        <v>2.7268337447841553</v>
      </c>
      <c r="BG55" s="30">
        <v>205.1749411275122</v>
      </c>
      <c r="BH55" s="29">
        <v>1.7238253813006379</v>
      </c>
      <c r="BI55" s="29">
        <v>9.3979207025769913</v>
      </c>
      <c r="BJ55" s="29">
        <v>1.4744983952894797</v>
      </c>
      <c r="BK55" s="31">
        <v>78.139379029901747</v>
      </c>
      <c r="BL55" s="31">
        <v>98.051056029949393</v>
      </c>
    </row>
    <row r="56" spans="1:124" s="14" customFormat="1" x14ac:dyDescent="0.3">
      <c r="A56" s="102" t="s">
        <v>6</v>
      </c>
      <c r="B56" s="102"/>
      <c r="C56" s="102"/>
      <c r="D56" s="102" t="s">
        <v>284</v>
      </c>
      <c r="E56" s="102" t="s">
        <v>192</v>
      </c>
      <c r="F56" s="29">
        <v>0.39804683342203301</v>
      </c>
      <c r="G56" s="30">
        <v>65240.000417598276</v>
      </c>
      <c r="H56" s="31">
        <v>13.503050406434133</v>
      </c>
      <c r="I56" s="30">
        <v>101.27015872888398</v>
      </c>
      <c r="J56" s="30">
        <v>772.82448469231178</v>
      </c>
      <c r="K56" s="31">
        <v>2.3124090869613769</v>
      </c>
      <c r="L56" s="30">
        <v>867.79592150011661</v>
      </c>
      <c r="M56" s="29" t="s">
        <v>71</v>
      </c>
      <c r="N56" s="31">
        <v>57.03499939411909</v>
      </c>
      <c r="O56" s="29">
        <v>6.9828165315003234</v>
      </c>
      <c r="P56" s="31">
        <v>91.04076470040161</v>
      </c>
      <c r="Q56" s="29">
        <v>7.4005423619378146</v>
      </c>
      <c r="R56" s="31">
        <v>16.254417139817448</v>
      </c>
      <c r="S56" s="29">
        <v>1.6830344970455062</v>
      </c>
      <c r="T56" s="29">
        <v>1.276400741080548</v>
      </c>
      <c r="U56" s="29">
        <v>0.71535651459770755</v>
      </c>
      <c r="V56" s="30">
        <v>29968.828915385533</v>
      </c>
      <c r="W56" s="31">
        <v>19.641586176550412</v>
      </c>
      <c r="X56" s="29">
        <v>3.0567295985204592</v>
      </c>
      <c r="Y56" s="29">
        <v>0.13914776257698802</v>
      </c>
      <c r="Z56" s="29">
        <v>3.0901087133059848</v>
      </c>
      <c r="AA56" s="29">
        <v>0.37982909854009095</v>
      </c>
      <c r="AB56" s="29" t="s">
        <v>71</v>
      </c>
      <c r="AC56" s="30">
        <v>24221.532699539875</v>
      </c>
      <c r="AD56" s="31">
        <v>28.726928158588784</v>
      </c>
      <c r="AE56" s="31">
        <v>64.783573084585427</v>
      </c>
      <c r="AF56" s="29">
        <v>0.22375986176647839</v>
      </c>
      <c r="AG56" s="30">
        <v>6856.1083308975712</v>
      </c>
      <c r="AH56" s="30">
        <v>114.47472510335155</v>
      </c>
      <c r="AI56" s="29">
        <v>2.6985063304800989</v>
      </c>
      <c r="AJ56" s="30">
        <v>3224.5661158165512</v>
      </c>
      <c r="AK56" s="31">
        <v>12.567359219223848</v>
      </c>
      <c r="AL56" s="31">
        <v>21.061904334889029</v>
      </c>
      <c r="AM56" s="31">
        <v>29.095658865399734</v>
      </c>
      <c r="AN56" s="30">
        <v>423.68783832090838</v>
      </c>
      <c r="AO56" s="29">
        <v>7.3244822367731013</v>
      </c>
      <c r="AP56" s="29">
        <v>6.1664017869751087</v>
      </c>
      <c r="AQ56" s="29" t="s">
        <v>71</v>
      </c>
      <c r="AR56" s="30">
        <v>109.51011836911219</v>
      </c>
      <c r="AS56" s="29" t="s">
        <v>71</v>
      </c>
      <c r="AT56" s="29" t="s">
        <v>71</v>
      </c>
      <c r="AU56" s="29">
        <v>1.2051940993400971</v>
      </c>
      <c r="AV56" s="29" t="s">
        <v>71</v>
      </c>
      <c r="AW56" s="29">
        <v>3.2148121967321761</v>
      </c>
      <c r="AX56" s="29">
        <v>2.582284867279268</v>
      </c>
      <c r="AY56" s="31">
        <v>78.554231360408721</v>
      </c>
      <c r="AZ56" s="29">
        <v>0.28313163404020486</v>
      </c>
      <c r="BA56" s="29" t="s">
        <v>71</v>
      </c>
      <c r="BB56" s="29">
        <v>7.7926588384218629</v>
      </c>
      <c r="BC56" s="30">
        <v>3667.3370547711479</v>
      </c>
      <c r="BD56" s="29">
        <v>0.90068651456786142</v>
      </c>
      <c r="BE56" s="29">
        <v>0.22425592950924317</v>
      </c>
      <c r="BF56" s="29">
        <v>2.7047220525664781</v>
      </c>
      <c r="BG56" s="30">
        <v>204.36949235024846</v>
      </c>
      <c r="BH56" s="29">
        <v>1.7657152937941196</v>
      </c>
      <c r="BI56" s="29">
        <v>9.3246162140992848</v>
      </c>
      <c r="BJ56" s="29">
        <v>1.5702128326299563</v>
      </c>
      <c r="BK56" s="31">
        <v>76.191649747029274</v>
      </c>
      <c r="BL56" s="31">
        <v>97.911787137847583</v>
      </c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</row>
    <row r="57" spans="1:124" s="14" customFormat="1" x14ac:dyDescent="0.3">
      <c r="A57" s="99"/>
      <c r="B57" s="99"/>
      <c r="C57" s="99"/>
      <c r="D57" s="99"/>
      <c r="E57" s="99"/>
    </row>
    <row r="58" spans="1:124" s="14" customFormat="1" x14ac:dyDescent="0.3">
      <c r="A58" s="9" t="s">
        <v>193</v>
      </c>
      <c r="B58" s="99"/>
      <c r="C58" s="99"/>
      <c r="D58" s="99"/>
      <c r="F58" s="19">
        <v>0.90066368218389004</v>
      </c>
      <c r="G58" s="20">
        <v>66052.981816682121</v>
      </c>
      <c r="H58" s="19">
        <v>1.5500784912476884</v>
      </c>
      <c r="I58" s="20" t="s">
        <v>71</v>
      </c>
      <c r="J58" s="20">
        <v>1158.8896005113131</v>
      </c>
      <c r="K58" s="21">
        <v>1.1842653134654275</v>
      </c>
      <c r="L58" s="20">
        <v>13993.156581552392</v>
      </c>
      <c r="M58" s="19" t="s">
        <v>71</v>
      </c>
      <c r="N58" s="20">
        <v>396.07463112165311</v>
      </c>
      <c r="O58" s="19">
        <v>7.0812927064513058</v>
      </c>
      <c r="P58" s="21">
        <v>19.030122153950263</v>
      </c>
      <c r="Q58" s="19">
        <v>1.1579477815217611</v>
      </c>
      <c r="R58" s="21">
        <v>42.85262312121489</v>
      </c>
      <c r="S58" s="19">
        <v>4.8788509534284961</v>
      </c>
      <c r="T58" s="19">
        <v>2.3827878720292786</v>
      </c>
      <c r="U58" s="19">
        <v>2.332144359895973</v>
      </c>
      <c r="V58" s="20">
        <v>36101.489801266245</v>
      </c>
      <c r="W58" s="21">
        <v>24.49583035815445</v>
      </c>
      <c r="X58" s="21">
        <v>19.611991472091649</v>
      </c>
      <c r="Y58" s="19">
        <v>0.6262756853981577</v>
      </c>
      <c r="Z58" s="19">
        <v>0.84615835992225019</v>
      </c>
      <c r="AA58" s="19">
        <v>0.83422155794092934</v>
      </c>
      <c r="AB58" s="19" t="s">
        <v>71</v>
      </c>
      <c r="AC58" s="20">
        <v>44768.041208512768</v>
      </c>
      <c r="AD58" s="20">
        <v>162.10794015171223</v>
      </c>
      <c r="AE58" s="21">
        <v>35.023258758150398</v>
      </c>
      <c r="AF58" s="19">
        <v>0.1417863831979255</v>
      </c>
      <c r="AG58" s="20">
        <v>5364.8953586295056</v>
      </c>
      <c r="AH58" s="20">
        <v>292.10023623209804</v>
      </c>
      <c r="AI58" s="19">
        <v>2.2507954536694168</v>
      </c>
      <c r="AJ58" s="20">
        <v>19089.150057338524</v>
      </c>
      <c r="AK58" s="21">
        <v>23.044688909502153</v>
      </c>
      <c r="AL58" s="20">
        <v>184.07260480567388</v>
      </c>
      <c r="AM58" s="21">
        <v>16.509133800288168</v>
      </c>
      <c r="AN58" s="20">
        <v>1273.2759954841217</v>
      </c>
      <c r="AO58" s="19">
        <v>38.710657936139292</v>
      </c>
      <c r="AP58" s="21">
        <v>49.459427705816665</v>
      </c>
      <c r="AQ58" s="19" t="s">
        <v>71</v>
      </c>
      <c r="AR58" s="20">
        <v>230.90961690499344</v>
      </c>
      <c r="AS58" s="19" t="s">
        <v>71</v>
      </c>
      <c r="AT58" s="19" t="s">
        <v>71</v>
      </c>
      <c r="AU58" s="19">
        <v>0.31485705436579892</v>
      </c>
      <c r="AV58" s="19" t="s">
        <v>71</v>
      </c>
      <c r="AW58" s="21">
        <v>23.361477424197169</v>
      </c>
      <c r="AX58" s="19">
        <v>6.1627140526811051</v>
      </c>
      <c r="AY58" s="20">
        <v>220.4810400069276</v>
      </c>
      <c r="AZ58" s="19">
        <v>1.4313603880241097</v>
      </c>
      <c r="BA58" s="19" t="s">
        <v>71</v>
      </c>
      <c r="BB58" s="21">
        <v>89.276346569549474</v>
      </c>
      <c r="BC58" s="20">
        <v>3698.3075581711628</v>
      </c>
      <c r="BD58" s="19">
        <v>1.2791597037455888</v>
      </c>
      <c r="BE58" s="19">
        <v>0.22764609434647112</v>
      </c>
      <c r="BF58" s="19">
        <v>1.9487043148445644</v>
      </c>
      <c r="BG58" s="21">
        <v>50.340845511737783</v>
      </c>
      <c r="BH58" s="19">
        <v>0.40818664598126375</v>
      </c>
      <c r="BI58" s="21">
        <v>20.262831177122251</v>
      </c>
      <c r="BJ58" s="19">
        <v>1.2856465593490181</v>
      </c>
      <c r="BK58" s="20">
        <v>111.78581562464987</v>
      </c>
      <c r="BL58" s="21">
        <v>31.811551068118341</v>
      </c>
    </row>
    <row r="59" spans="1:124" s="14" customFormat="1" x14ac:dyDescent="0.3">
      <c r="A59" s="9"/>
      <c r="B59" s="99"/>
      <c r="C59" s="99"/>
      <c r="D59" s="99"/>
    </row>
    <row r="60" spans="1:124" s="14" customFormat="1" x14ac:dyDescent="0.3">
      <c r="A60" s="9" t="s">
        <v>188</v>
      </c>
      <c r="B60" s="99"/>
      <c r="C60" s="99"/>
      <c r="D60" s="99"/>
      <c r="F60" s="19">
        <f>AVERAGE(F58)</f>
        <v>0.90066368218389004</v>
      </c>
      <c r="G60" s="19">
        <f t="shared" ref="G60:BL60" si="0">AVERAGE(G58)</f>
        <v>66052.981816682121</v>
      </c>
      <c r="H60" s="19">
        <f t="shared" si="0"/>
        <v>1.5500784912476884</v>
      </c>
      <c r="I60" s="19" t="e">
        <f t="shared" si="0"/>
        <v>#DIV/0!</v>
      </c>
      <c r="J60" s="19">
        <f t="shared" si="0"/>
        <v>1158.8896005113131</v>
      </c>
      <c r="K60" s="19">
        <f t="shared" si="0"/>
        <v>1.1842653134654275</v>
      </c>
      <c r="L60" s="19">
        <f t="shared" si="0"/>
        <v>13993.156581552392</v>
      </c>
      <c r="M60" s="19" t="e">
        <f t="shared" si="0"/>
        <v>#DIV/0!</v>
      </c>
      <c r="N60" s="19">
        <f t="shared" si="0"/>
        <v>396.07463112165311</v>
      </c>
      <c r="O60" s="19">
        <f t="shared" si="0"/>
        <v>7.0812927064513058</v>
      </c>
      <c r="P60" s="19">
        <f t="shared" si="0"/>
        <v>19.030122153950263</v>
      </c>
      <c r="Q60" s="19">
        <f t="shared" si="0"/>
        <v>1.1579477815217611</v>
      </c>
      <c r="R60" s="19">
        <f t="shared" si="0"/>
        <v>42.85262312121489</v>
      </c>
      <c r="S60" s="19">
        <f t="shared" si="0"/>
        <v>4.8788509534284961</v>
      </c>
      <c r="T60" s="19">
        <f t="shared" si="0"/>
        <v>2.3827878720292786</v>
      </c>
      <c r="U60" s="19">
        <f t="shared" si="0"/>
        <v>2.332144359895973</v>
      </c>
      <c r="V60" s="19">
        <f t="shared" si="0"/>
        <v>36101.489801266245</v>
      </c>
      <c r="W60" s="19">
        <f t="shared" si="0"/>
        <v>24.49583035815445</v>
      </c>
      <c r="X60" s="19">
        <f t="shared" si="0"/>
        <v>19.611991472091649</v>
      </c>
      <c r="Y60" s="19">
        <f t="shared" si="0"/>
        <v>0.6262756853981577</v>
      </c>
      <c r="Z60" s="19">
        <f t="shared" si="0"/>
        <v>0.84615835992225019</v>
      </c>
      <c r="AA60" s="19">
        <f t="shared" si="0"/>
        <v>0.83422155794092934</v>
      </c>
      <c r="AB60" s="19" t="e">
        <f t="shared" si="0"/>
        <v>#DIV/0!</v>
      </c>
      <c r="AC60" s="19">
        <f t="shared" si="0"/>
        <v>44768.041208512768</v>
      </c>
      <c r="AD60" s="19">
        <f t="shared" si="0"/>
        <v>162.10794015171223</v>
      </c>
      <c r="AE60" s="19">
        <f t="shared" si="0"/>
        <v>35.023258758150398</v>
      </c>
      <c r="AF60" s="19">
        <f t="shared" si="0"/>
        <v>0.1417863831979255</v>
      </c>
      <c r="AG60" s="19">
        <f t="shared" si="0"/>
        <v>5364.8953586295056</v>
      </c>
      <c r="AH60" s="19">
        <f t="shared" si="0"/>
        <v>292.10023623209804</v>
      </c>
      <c r="AI60" s="19">
        <f t="shared" si="0"/>
        <v>2.2507954536694168</v>
      </c>
      <c r="AJ60" s="19">
        <f t="shared" si="0"/>
        <v>19089.150057338524</v>
      </c>
      <c r="AK60" s="19">
        <f t="shared" si="0"/>
        <v>23.044688909502153</v>
      </c>
      <c r="AL60" s="19">
        <f t="shared" si="0"/>
        <v>184.07260480567388</v>
      </c>
      <c r="AM60" s="19">
        <f t="shared" si="0"/>
        <v>16.509133800288168</v>
      </c>
      <c r="AN60" s="19">
        <f t="shared" si="0"/>
        <v>1273.2759954841217</v>
      </c>
      <c r="AO60" s="19">
        <f t="shared" si="0"/>
        <v>38.710657936139292</v>
      </c>
      <c r="AP60" s="19">
        <f t="shared" si="0"/>
        <v>49.459427705816665</v>
      </c>
      <c r="AQ60" s="19" t="e">
        <f t="shared" si="0"/>
        <v>#DIV/0!</v>
      </c>
      <c r="AR60" s="19">
        <f t="shared" si="0"/>
        <v>230.90961690499344</v>
      </c>
      <c r="AS60" s="19" t="e">
        <f t="shared" si="0"/>
        <v>#DIV/0!</v>
      </c>
      <c r="AT60" s="19" t="e">
        <f t="shared" si="0"/>
        <v>#DIV/0!</v>
      </c>
      <c r="AU60" s="19">
        <f t="shared" si="0"/>
        <v>0.31485705436579892</v>
      </c>
      <c r="AV60" s="19" t="e">
        <f t="shared" si="0"/>
        <v>#DIV/0!</v>
      </c>
      <c r="AW60" s="19">
        <f t="shared" si="0"/>
        <v>23.361477424197169</v>
      </c>
      <c r="AX60" s="19">
        <f t="shared" si="0"/>
        <v>6.1627140526811051</v>
      </c>
      <c r="AY60" s="19">
        <f t="shared" si="0"/>
        <v>220.4810400069276</v>
      </c>
      <c r="AZ60" s="19">
        <f t="shared" si="0"/>
        <v>1.4313603880241097</v>
      </c>
      <c r="BA60" s="19" t="e">
        <f t="shared" si="0"/>
        <v>#DIV/0!</v>
      </c>
      <c r="BB60" s="19">
        <f t="shared" si="0"/>
        <v>89.276346569549474</v>
      </c>
      <c r="BC60" s="19">
        <f t="shared" si="0"/>
        <v>3698.3075581711628</v>
      </c>
      <c r="BD60" s="19">
        <f t="shared" si="0"/>
        <v>1.2791597037455888</v>
      </c>
      <c r="BE60" s="19">
        <f t="shared" si="0"/>
        <v>0.22764609434647112</v>
      </c>
      <c r="BF60" s="19">
        <f t="shared" si="0"/>
        <v>1.9487043148445644</v>
      </c>
      <c r="BG60" s="19">
        <f t="shared" si="0"/>
        <v>50.340845511737783</v>
      </c>
      <c r="BH60" s="19">
        <f t="shared" si="0"/>
        <v>0.40818664598126375</v>
      </c>
      <c r="BI60" s="19">
        <f t="shared" si="0"/>
        <v>20.262831177122251</v>
      </c>
      <c r="BJ60" s="19">
        <f t="shared" si="0"/>
        <v>1.2856465593490181</v>
      </c>
      <c r="BK60" s="19">
        <f t="shared" si="0"/>
        <v>111.78581562464987</v>
      </c>
      <c r="BL60" s="19">
        <f t="shared" si="0"/>
        <v>31.811551068118341</v>
      </c>
    </row>
    <row r="61" spans="1:124" s="14" customFormat="1" x14ac:dyDescent="0.3">
      <c r="A61" s="9" t="s">
        <v>189</v>
      </c>
      <c r="B61" s="99"/>
      <c r="C61" s="99"/>
      <c r="D61" s="99"/>
      <c r="F61" s="14" t="e">
        <f>STDEV(F58)</f>
        <v>#DIV/0!</v>
      </c>
      <c r="G61" s="14" t="e">
        <f t="shared" ref="G61:BL61" si="1">STDEV(G58)</f>
        <v>#DIV/0!</v>
      </c>
      <c r="H61" s="14" t="e">
        <f t="shared" si="1"/>
        <v>#DIV/0!</v>
      </c>
      <c r="I61" s="14" t="e">
        <f t="shared" si="1"/>
        <v>#DIV/0!</v>
      </c>
      <c r="J61" s="14" t="e">
        <f t="shared" si="1"/>
        <v>#DIV/0!</v>
      </c>
      <c r="K61" s="14" t="e">
        <f t="shared" si="1"/>
        <v>#DIV/0!</v>
      </c>
      <c r="L61" s="14" t="e">
        <f t="shared" si="1"/>
        <v>#DIV/0!</v>
      </c>
      <c r="M61" s="14" t="e">
        <f t="shared" si="1"/>
        <v>#DIV/0!</v>
      </c>
      <c r="N61" s="14" t="e">
        <f t="shared" si="1"/>
        <v>#DIV/0!</v>
      </c>
      <c r="O61" s="14" t="e">
        <f t="shared" si="1"/>
        <v>#DIV/0!</v>
      </c>
      <c r="P61" s="14" t="e">
        <f t="shared" si="1"/>
        <v>#DIV/0!</v>
      </c>
      <c r="Q61" s="14" t="e">
        <f t="shared" si="1"/>
        <v>#DIV/0!</v>
      </c>
      <c r="R61" s="14" t="e">
        <f t="shared" si="1"/>
        <v>#DIV/0!</v>
      </c>
      <c r="S61" s="14" t="e">
        <f t="shared" si="1"/>
        <v>#DIV/0!</v>
      </c>
      <c r="T61" s="14" t="e">
        <f t="shared" si="1"/>
        <v>#DIV/0!</v>
      </c>
      <c r="U61" s="14" t="e">
        <f t="shared" si="1"/>
        <v>#DIV/0!</v>
      </c>
      <c r="V61" s="14" t="e">
        <f t="shared" si="1"/>
        <v>#DIV/0!</v>
      </c>
      <c r="W61" s="14" t="e">
        <f t="shared" si="1"/>
        <v>#DIV/0!</v>
      </c>
      <c r="X61" s="14" t="e">
        <f t="shared" si="1"/>
        <v>#DIV/0!</v>
      </c>
      <c r="Y61" s="14" t="e">
        <f t="shared" si="1"/>
        <v>#DIV/0!</v>
      </c>
      <c r="Z61" s="14" t="e">
        <f t="shared" si="1"/>
        <v>#DIV/0!</v>
      </c>
      <c r="AA61" s="14" t="e">
        <f t="shared" si="1"/>
        <v>#DIV/0!</v>
      </c>
      <c r="AB61" s="14" t="e">
        <f t="shared" si="1"/>
        <v>#DIV/0!</v>
      </c>
      <c r="AC61" s="14" t="e">
        <f t="shared" si="1"/>
        <v>#DIV/0!</v>
      </c>
      <c r="AD61" s="14" t="e">
        <f t="shared" si="1"/>
        <v>#DIV/0!</v>
      </c>
      <c r="AE61" s="14" t="e">
        <f t="shared" si="1"/>
        <v>#DIV/0!</v>
      </c>
      <c r="AF61" s="14" t="e">
        <f t="shared" si="1"/>
        <v>#DIV/0!</v>
      </c>
      <c r="AG61" s="14" t="e">
        <f t="shared" si="1"/>
        <v>#DIV/0!</v>
      </c>
      <c r="AH61" s="14" t="e">
        <f t="shared" si="1"/>
        <v>#DIV/0!</v>
      </c>
      <c r="AI61" s="14" t="e">
        <f t="shared" si="1"/>
        <v>#DIV/0!</v>
      </c>
      <c r="AJ61" s="14" t="e">
        <f t="shared" si="1"/>
        <v>#DIV/0!</v>
      </c>
      <c r="AK61" s="14" t="e">
        <f t="shared" si="1"/>
        <v>#DIV/0!</v>
      </c>
      <c r="AL61" s="14" t="e">
        <f t="shared" si="1"/>
        <v>#DIV/0!</v>
      </c>
      <c r="AM61" s="14" t="e">
        <f t="shared" si="1"/>
        <v>#DIV/0!</v>
      </c>
      <c r="AN61" s="14" t="e">
        <f t="shared" si="1"/>
        <v>#DIV/0!</v>
      </c>
      <c r="AO61" s="14" t="e">
        <f t="shared" si="1"/>
        <v>#DIV/0!</v>
      </c>
      <c r="AP61" s="14" t="e">
        <f t="shared" si="1"/>
        <v>#DIV/0!</v>
      </c>
      <c r="AQ61" s="14" t="e">
        <f t="shared" si="1"/>
        <v>#DIV/0!</v>
      </c>
      <c r="AR61" s="14" t="e">
        <f t="shared" si="1"/>
        <v>#DIV/0!</v>
      </c>
      <c r="AS61" s="14" t="e">
        <f t="shared" si="1"/>
        <v>#DIV/0!</v>
      </c>
      <c r="AT61" s="14" t="e">
        <f t="shared" si="1"/>
        <v>#DIV/0!</v>
      </c>
      <c r="AU61" s="14" t="e">
        <f t="shared" si="1"/>
        <v>#DIV/0!</v>
      </c>
      <c r="AV61" s="14" t="e">
        <f t="shared" si="1"/>
        <v>#DIV/0!</v>
      </c>
      <c r="AW61" s="14" t="e">
        <f t="shared" si="1"/>
        <v>#DIV/0!</v>
      </c>
      <c r="AX61" s="14" t="e">
        <f t="shared" si="1"/>
        <v>#DIV/0!</v>
      </c>
      <c r="AY61" s="14" t="e">
        <f t="shared" si="1"/>
        <v>#DIV/0!</v>
      </c>
      <c r="AZ61" s="14" t="e">
        <f t="shared" si="1"/>
        <v>#DIV/0!</v>
      </c>
      <c r="BA61" s="14" t="e">
        <f t="shared" si="1"/>
        <v>#DIV/0!</v>
      </c>
      <c r="BB61" s="14" t="e">
        <f t="shared" si="1"/>
        <v>#DIV/0!</v>
      </c>
      <c r="BC61" s="14" t="e">
        <f t="shared" si="1"/>
        <v>#DIV/0!</v>
      </c>
      <c r="BD61" s="14" t="e">
        <f t="shared" si="1"/>
        <v>#DIV/0!</v>
      </c>
      <c r="BE61" s="14" t="e">
        <f t="shared" si="1"/>
        <v>#DIV/0!</v>
      </c>
      <c r="BF61" s="14" t="e">
        <f t="shared" si="1"/>
        <v>#DIV/0!</v>
      </c>
      <c r="BG61" s="14" t="e">
        <f t="shared" si="1"/>
        <v>#DIV/0!</v>
      </c>
      <c r="BH61" s="14" t="e">
        <f t="shared" si="1"/>
        <v>#DIV/0!</v>
      </c>
      <c r="BI61" s="14" t="e">
        <f t="shared" si="1"/>
        <v>#DIV/0!</v>
      </c>
      <c r="BJ61" s="14" t="e">
        <f t="shared" si="1"/>
        <v>#DIV/0!</v>
      </c>
      <c r="BK61" s="14" t="e">
        <f t="shared" si="1"/>
        <v>#DIV/0!</v>
      </c>
      <c r="BL61" s="14" t="e">
        <f t="shared" si="1"/>
        <v>#DIV/0!</v>
      </c>
    </row>
    <row r="62" spans="1:124" s="14" customFormat="1" x14ac:dyDescent="0.3">
      <c r="A62" s="9" t="s">
        <v>190</v>
      </c>
      <c r="B62" s="99"/>
      <c r="C62" s="99"/>
      <c r="D62" s="99"/>
      <c r="F62" s="22"/>
      <c r="G62" s="22">
        <v>78800</v>
      </c>
      <c r="H62" s="22"/>
      <c r="I62" s="22"/>
      <c r="J62" s="22">
        <v>1340</v>
      </c>
      <c r="K62" s="22">
        <v>1.5</v>
      </c>
      <c r="L62" s="22">
        <v>15000</v>
      </c>
      <c r="M62" s="22"/>
      <c r="N62" s="22">
        <v>410</v>
      </c>
      <c r="O62" s="22">
        <v>7.3</v>
      </c>
      <c r="P62" s="22">
        <v>20</v>
      </c>
      <c r="Q62" s="22">
        <v>1.2</v>
      </c>
      <c r="R62" s="22">
        <v>43</v>
      </c>
      <c r="S62" s="22">
        <v>6.1</v>
      </c>
      <c r="T62" s="22">
        <v>2.2000000000000002</v>
      </c>
      <c r="U62" s="22">
        <v>2.2999999999999998</v>
      </c>
      <c r="V62" s="23">
        <v>34300</v>
      </c>
      <c r="W62" s="22">
        <v>22</v>
      </c>
      <c r="X62" s="22">
        <v>12</v>
      </c>
      <c r="Y62" s="22"/>
      <c r="Z62" s="22">
        <v>14</v>
      </c>
      <c r="AA62" s="22">
        <v>1</v>
      </c>
      <c r="AB62" s="22"/>
      <c r="AC62" s="22">
        <v>44800</v>
      </c>
      <c r="AD62" s="22">
        <v>180</v>
      </c>
      <c r="AE62" s="22">
        <v>36</v>
      </c>
      <c r="AF62" s="22">
        <v>0.23</v>
      </c>
      <c r="AG62" s="22">
        <v>5800</v>
      </c>
      <c r="AH62" s="22">
        <v>320</v>
      </c>
      <c r="AI62" s="22">
        <v>2.1</v>
      </c>
      <c r="AJ62" s="22">
        <v>20600</v>
      </c>
      <c r="AK62" s="22">
        <v>27</v>
      </c>
      <c r="AL62" s="22">
        <v>200</v>
      </c>
      <c r="AM62" s="22"/>
      <c r="AN62" s="22">
        <v>1300</v>
      </c>
      <c r="AO62" s="22">
        <v>42</v>
      </c>
      <c r="AP62" s="22">
        <v>51</v>
      </c>
      <c r="AQ62" s="22"/>
      <c r="AR62" s="22">
        <v>245</v>
      </c>
      <c r="AS62" s="24"/>
      <c r="AT62" s="22"/>
      <c r="AU62" s="22"/>
      <c r="AV62" s="25"/>
      <c r="AW62" s="22">
        <v>27</v>
      </c>
      <c r="AX62" s="22"/>
      <c r="AY62" s="22">
        <v>240</v>
      </c>
      <c r="AZ62" s="22"/>
      <c r="BA62" s="22"/>
      <c r="BB62" s="22">
        <v>105</v>
      </c>
      <c r="BC62" s="22">
        <v>4000</v>
      </c>
      <c r="BD62" s="22">
        <v>1.1000000000000001</v>
      </c>
      <c r="BE62" s="22">
        <v>0.28999999999999998</v>
      </c>
      <c r="BF62" s="22">
        <v>2.4</v>
      </c>
      <c r="BG62" s="22">
        <v>52</v>
      </c>
      <c r="BH62" s="25"/>
      <c r="BI62" s="22">
        <v>28</v>
      </c>
      <c r="BJ62" s="22">
        <v>1.6</v>
      </c>
      <c r="BK62" s="22">
        <v>120</v>
      </c>
      <c r="BL62" s="22">
        <v>550</v>
      </c>
    </row>
    <row r="63" spans="1:124" s="14" customFormat="1" x14ac:dyDescent="0.3">
      <c r="A63" s="9" t="s">
        <v>191</v>
      </c>
      <c r="B63" s="99"/>
      <c r="C63" s="99"/>
      <c r="D63" s="99"/>
      <c r="F63" s="9" t="e">
        <f>(F60/F62)*100</f>
        <v>#DIV/0!</v>
      </c>
      <c r="G63" s="9">
        <f t="shared" ref="G63:BL63" si="2">(G60/G62)*100</f>
        <v>83.823580985637207</v>
      </c>
      <c r="H63" s="9" t="e">
        <f t="shared" si="2"/>
        <v>#DIV/0!</v>
      </c>
      <c r="I63" s="9" t="e">
        <f t="shared" si="2"/>
        <v>#DIV/0!</v>
      </c>
      <c r="J63" s="9">
        <f t="shared" si="2"/>
        <v>86.484298545620391</v>
      </c>
      <c r="K63" s="9">
        <f t="shared" si="2"/>
        <v>78.951020897695173</v>
      </c>
      <c r="L63" s="9">
        <f t="shared" si="2"/>
        <v>93.287710543682607</v>
      </c>
      <c r="M63" s="9" t="e">
        <f t="shared" si="2"/>
        <v>#DIV/0!</v>
      </c>
      <c r="N63" s="9">
        <f t="shared" si="2"/>
        <v>96.603568566256854</v>
      </c>
      <c r="O63" s="9">
        <f t="shared" si="2"/>
        <v>97.004009677415155</v>
      </c>
      <c r="P63" s="9">
        <f t="shared" si="2"/>
        <v>95.15061076975131</v>
      </c>
      <c r="Q63" s="9">
        <f t="shared" si="2"/>
        <v>96.495648460146768</v>
      </c>
      <c r="R63" s="9">
        <f t="shared" si="2"/>
        <v>99.65726307259277</v>
      </c>
      <c r="S63" s="9">
        <f t="shared" si="2"/>
        <v>79.981163170958951</v>
      </c>
      <c r="T63" s="9">
        <f t="shared" si="2"/>
        <v>108.30853963769447</v>
      </c>
      <c r="U63" s="9">
        <f t="shared" si="2"/>
        <v>101.39758086504231</v>
      </c>
      <c r="V63" s="9">
        <f t="shared" si="2"/>
        <v>105.25215685500362</v>
      </c>
      <c r="W63" s="9">
        <f t="shared" si="2"/>
        <v>111.34468344615659</v>
      </c>
      <c r="X63" s="9">
        <f t="shared" si="2"/>
        <v>163.43326226743039</v>
      </c>
      <c r="Y63" s="9" t="e">
        <f t="shared" si="2"/>
        <v>#DIV/0!</v>
      </c>
      <c r="Z63" s="9">
        <f t="shared" si="2"/>
        <v>6.0439882851589299</v>
      </c>
      <c r="AA63" s="9">
        <f t="shared" si="2"/>
        <v>83.42215579409293</v>
      </c>
      <c r="AB63" s="9" t="e">
        <f t="shared" si="2"/>
        <v>#DIV/0!</v>
      </c>
      <c r="AC63" s="9">
        <f t="shared" si="2"/>
        <v>99.928663411858849</v>
      </c>
      <c r="AD63" s="9">
        <f t="shared" si="2"/>
        <v>90.059966750951233</v>
      </c>
      <c r="AE63" s="9">
        <f t="shared" si="2"/>
        <v>97.286829883751096</v>
      </c>
      <c r="AF63" s="9">
        <f t="shared" si="2"/>
        <v>61.646253564315437</v>
      </c>
      <c r="AG63" s="9">
        <f t="shared" si="2"/>
        <v>92.498195838439756</v>
      </c>
      <c r="AH63" s="9">
        <f t="shared" si="2"/>
        <v>91.281323822530638</v>
      </c>
      <c r="AI63" s="9">
        <f t="shared" si="2"/>
        <v>107.18073588901984</v>
      </c>
      <c r="AJ63" s="9">
        <f t="shared" si="2"/>
        <v>92.665776977371479</v>
      </c>
      <c r="AK63" s="9">
        <f t="shared" si="2"/>
        <v>85.350699664822784</v>
      </c>
      <c r="AL63" s="9">
        <f t="shared" si="2"/>
        <v>92.036302402836938</v>
      </c>
      <c r="AM63" s="9" t="e">
        <f t="shared" si="2"/>
        <v>#DIV/0!</v>
      </c>
      <c r="AN63" s="9">
        <f t="shared" si="2"/>
        <v>97.94430734493244</v>
      </c>
      <c r="AO63" s="9">
        <f t="shared" si="2"/>
        <v>92.168233181284037</v>
      </c>
      <c r="AP63" s="9">
        <f t="shared" si="2"/>
        <v>96.979270011405234</v>
      </c>
      <c r="AQ63" s="9" t="e">
        <f t="shared" si="2"/>
        <v>#DIV/0!</v>
      </c>
      <c r="AR63" s="9">
        <f t="shared" si="2"/>
        <v>94.248823226527932</v>
      </c>
      <c r="AS63" s="9" t="e">
        <f t="shared" si="2"/>
        <v>#DIV/0!</v>
      </c>
      <c r="AT63" s="9" t="e">
        <f t="shared" si="2"/>
        <v>#DIV/0!</v>
      </c>
      <c r="AU63" s="9" t="e">
        <f t="shared" si="2"/>
        <v>#DIV/0!</v>
      </c>
      <c r="AV63" s="9" t="e">
        <f t="shared" si="2"/>
        <v>#DIV/0!</v>
      </c>
      <c r="AW63" s="9">
        <f t="shared" si="2"/>
        <v>86.52399045998952</v>
      </c>
      <c r="AX63" s="9" t="e">
        <f t="shared" si="2"/>
        <v>#DIV/0!</v>
      </c>
      <c r="AY63" s="9">
        <f t="shared" si="2"/>
        <v>91.867100002886502</v>
      </c>
      <c r="AZ63" s="9" t="e">
        <f t="shared" si="2"/>
        <v>#DIV/0!</v>
      </c>
      <c r="BA63" s="9" t="e">
        <f t="shared" si="2"/>
        <v>#DIV/0!</v>
      </c>
      <c r="BB63" s="9">
        <f t="shared" si="2"/>
        <v>85.025091970999497</v>
      </c>
      <c r="BC63" s="9">
        <f t="shared" si="2"/>
        <v>92.457688954279078</v>
      </c>
      <c r="BD63" s="9">
        <f t="shared" si="2"/>
        <v>116.28724579505352</v>
      </c>
      <c r="BE63" s="9">
        <f t="shared" si="2"/>
        <v>78.498653222921078</v>
      </c>
      <c r="BF63" s="9">
        <f t="shared" si="2"/>
        <v>81.196013118523524</v>
      </c>
      <c r="BG63" s="9">
        <f t="shared" si="2"/>
        <v>96.809318291803422</v>
      </c>
      <c r="BH63" s="9" t="e">
        <f t="shared" si="2"/>
        <v>#DIV/0!</v>
      </c>
      <c r="BI63" s="9">
        <f t="shared" si="2"/>
        <v>72.367254204008034</v>
      </c>
      <c r="BJ63" s="9">
        <f t="shared" si="2"/>
        <v>80.352909959313621</v>
      </c>
      <c r="BK63" s="9">
        <f t="shared" si="2"/>
        <v>93.154846353874888</v>
      </c>
      <c r="BL63" s="9">
        <f t="shared" si="2"/>
        <v>5.783918376021516</v>
      </c>
    </row>
    <row r="64" spans="1:124" s="14" customFormat="1" x14ac:dyDescent="0.3">
      <c r="A64" s="9"/>
      <c r="B64" s="99"/>
      <c r="C64" s="99"/>
      <c r="D64" s="99"/>
    </row>
    <row r="65" spans="1:64" s="14" customFormat="1" x14ac:dyDescent="0.3">
      <c r="A65" s="106" t="s">
        <v>67</v>
      </c>
      <c r="B65" s="99"/>
      <c r="C65" s="99"/>
      <c r="D65" s="99"/>
      <c r="F65" s="14">
        <f>AVERAGE(F53:F56)</f>
        <v>0.37667957555543574</v>
      </c>
      <c r="G65" s="14">
        <f t="shared" ref="G65:BL65" si="3">AVERAGE(G53:G56)</f>
        <v>59257.97561832692</v>
      </c>
      <c r="H65" s="14">
        <f t="shared" si="3"/>
        <v>12.894195887093595</v>
      </c>
      <c r="I65" s="14">
        <f t="shared" si="3"/>
        <v>88.102901561102044</v>
      </c>
      <c r="J65" s="14">
        <f t="shared" si="3"/>
        <v>705.75117132968933</v>
      </c>
      <c r="K65" s="14">
        <f t="shared" si="3"/>
        <v>1.611198817952213</v>
      </c>
      <c r="L65" s="14">
        <f t="shared" si="3"/>
        <v>895.21963994615544</v>
      </c>
      <c r="M65" s="14" t="e">
        <f t="shared" si="3"/>
        <v>#DIV/0!</v>
      </c>
      <c r="N65" s="14">
        <f t="shared" si="3"/>
        <v>51.942592412359765</v>
      </c>
      <c r="O65" s="14">
        <f t="shared" si="3"/>
        <v>6.5173536381924029</v>
      </c>
      <c r="P65" s="14">
        <f t="shared" si="3"/>
        <v>84.008573687697904</v>
      </c>
      <c r="Q65" s="14">
        <f t="shared" si="3"/>
        <v>6.5521487470404605</v>
      </c>
      <c r="R65" s="14">
        <f t="shared" si="3"/>
        <v>15.623408116496899</v>
      </c>
      <c r="S65" s="14">
        <f t="shared" si="3"/>
        <v>1.4978429446675354</v>
      </c>
      <c r="T65" s="14">
        <f t="shared" si="3"/>
        <v>1.1610857307502047</v>
      </c>
      <c r="U65" s="14">
        <f t="shared" si="3"/>
        <v>0.6523296053600226</v>
      </c>
      <c r="V65" s="14">
        <f t="shared" si="3"/>
        <v>27686.692157029342</v>
      </c>
      <c r="W65" s="14">
        <f t="shared" si="3"/>
        <v>18.13708283887577</v>
      </c>
      <c r="X65" s="14">
        <f t="shared" si="3"/>
        <v>2.7425351917375931</v>
      </c>
      <c r="Y65" s="14">
        <f t="shared" si="3"/>
        <v>0.1167583068748132</v>
      </c>
      <c r="Z65" s="14">
        <f t="shared" si="3"/>
        <v>2.8288235602424123</v>
      </c>
      <c r="AA65" s="14">
        <f t="shared" si="3"/>
        <v>0.33405949390818912</v>
      </c>
      <c r="AB65" s="14" t="e">
        <f t="shared" si="3"/>
        <v>#DIV/0!</v>
      </c>
      <c r="AC65" s="14">
        <f t="shared" si="3"/>
        <v>22365.019516291599</v>
      </c>
      <c r="AD65" s="14">
        <f t="shared" si="3"/>
        <v>25.564340482207776</v>
      </c>
      <c r="AE65" s="14">
        <f t="shared" si="3"/>
        <v>57.365504953465276</v>
      </c>
      <c r="AF65" s="14">
        <f t="shared" si="3"/>
        <v>0.20119296892577548</v>
      </c>
      <c r="AG65" s="14">
        <f t="shared" si="3"/>
        <v>6115.0993153667659</v>
      </c>
      <c r="AH65" s="14">
        <f t="shared" si="3"/>
        <v>107.426151514936</v>
      </c>
      <c r="AI65" s="14">
        <f t="shared" si="3"/>
        <v>2.4385625743161445</v>
      </c>
      <c r="AJ65" s="14">
        <f t="shared" si="3"/>
        <v>3247.4996513751489</v>
      </c>
      <c r="AK65" s="14">
        <f t="shared" si="3"/>
        <v>11.814652598385658</v>
      </c>
      <c r="AL65" s="14">
        <f t="shared" si="3"/>
        <v>18.86391554801461</v>
      </c>
      <c r="AM65" s="14">
        <f t="shared" si="3"/>
        <v>27.618750261262967</v>
      </c>
      <c r="AN65" s="14">
        <f t="shared" si="3"/>
        <v>379.11418144136837</v>
      </c>
      <c r="AO65" s="14">
        <f t="shared" si="3"/>
        <v>6.9471459665818323</v>
      </c>
      <c r="AP65" s="14">
        <f t="shared" si="3"/>
        <v>5.4550572463413998</v>
      </c>
      <c r="AQ65" s="14" t="e">
        <f t="shared" si="3"/>
        <v>#DIV/0!</v>
      </c>
      <c r="AR65" s="14">
        <f t="shared" si="3"/>
        <v>99.714893398685902</v>
      </c>
      <c r="AS65" s="14" t="e">
        <f t="shared" si="3"/>
        <v>#DIV/0!</v>
      </c>
      <c r="AT65" s="14" t="e">
        <f t="shared" si="3"/>
        <v>#DIV/0!</v>
      </c>
      <c r="AU65" s="14">
        <f t="shared" si="3"/>
        <v>1.0707341580617378</v>
      </c>
      <c r="AV65" s="14" t="e">
        <f t="shared" si="3"/>
        <v>#DIV/0!</v>
      </c>
      <c r="AW65" s="14">
        <f t="shared" si="3"/>
        <v>2.8912060683691037</v>
      </c>
      <c r="AX65" s="14">
        <f t="shared" si="3"/>
        <v>2.4085282875647676</v>
      </c>
      <c r="AY65" s="14">
        <f t="shared" si="3"/>
        <v>73.722892862004571</v>
      </c>
      <c r="AZ65" s="14">
        <f t="shared" si="3"/>
        <v>0.25852312179928477</v>
      </c>
      <c r="BA65" s="14" t="e">
        <f t="shared" si="3"/>
        <v>#DIV/0!</v>
      </c>
      <c r="BB65" s="14">
        <f t="shared" si="3"/>
        <v>7.1566759603310093</v>
      </c>
      <c r="BC65" s="14">
        <f t="shared" si="3"/>
        <v>3435.4458290126518</v>
      </c>
      <c r="BD65" s="14">
        <f t="shared" si="3"/>
        <v>0.79844998455840233</v>
      </c>
      <c r="BE65" s="14">
        <f t="shared" si="3"/>
        <v>0.18882123597248235</v>
      </c>
      <c r="BF65" s="14">
        <f t="shared" si="3"/>
        <v>2.5210997896288321</v>
      </c>
      <c r="BG65" s="14">
        <f t="shared" si="3"/>
        <v>188.34052649272792</v>
      </c>
      <c r="BH65" s="14">
        <f t="shared" si="3"/>
        <v>1.5762982154095826</v>
      </c>
      <c r="BI65" s="14">
        <f t="shared" si="3"/>
        <v>8.5420936524089672</v>
      </c>
      <c r="BJ65" s="14">
        <f t="shared" si="3"/>
        <v>1.3580387502617017</v>
      </c>
      <c r="BK65" s="14">
        <f t="shared" si="3"/>
        <v>72.373539364213954</v>
      </c>
      <c r="BL65" s="14">
        <f t="shared" si="3"/>
        <v>91.206908852800296</v>
      </c>
    </row>
    <row r="66" spans="1:64" s="14" customFormat="1" x14ac:dyDescent="0.3">
      <c r="A66" s="106" t="s">
        <v>68</v>
      </c>
      <c r="B66" s="99"/>
      <c r="C66" s="99"/>
      <c r="D66" s="99"/>
      <c r="F66" s="14">
        <f>STDEV(F53:F56)</f>
        <v>2.1256296048078525E-2</v>
      </c>
      <c r="G66" s="14">
        <f t="shared" ref="G66:BL66" si="4">STDEV(G53:G56)</f>
        <v>8328.4504508395221</v>
      </c>
      <c r="H66" s="14">
        <f t="shared" si="4"/>
        <v>1.0672814510316961</v>
      </c>
      <c r="I66" s="14">
        <f t="shared" si="4"/>
        <v>18.050074726793849</v>
      </c>
      <c r="J66" s="14">
        <f t="shared" si="4"/>
        <v>76.707022769622384</v>
      </c>
      <c r="K66" s="14">
        <f t="shared" si="4"/>
        <v>0.5694945945404547</v>
      </c>
      <c r="L66" s="14">
        <f t="shared" si="4"/>
        <v>31.577772805951952</v>
      </c>
      <c r="M66" s="14" t="e">
        <f t="shared" si="4"/>
        <v>#DIV/0!</v>
      </c>
      <c r="N66" s="14">
        <f t="shared" si="4"/>
        <v>6.6356270749327368</v>
      </c>
      <c r="O66" s="14">
        <f t="shared" si="4"/>
        <v>0.63597063217376759</v>
      </c>
      <c r="P66" s="14">
        <f t="shared" si="4"/>
        <v>8.8103534190446897</v>
      </c>
      <c r="Q66" s="14">
        <f t="shared" si="4"/>
        <v>1.0655054082187432</v>
      </c>
      <c r="R66" s="14">
        <f t="shared" si="4"/>
        <v>0.7626372170306196</v>
      </c>
      <c r="S66" s="14">
        <f t="shared" si="4"/>
        <v>0.18272783638870582</v>
      </c>
      <c r="T66" s="14">
        <f t="shared" si="4"/>
        <v>0.17905162310617562</v>
      </c>
      <c r="U66" s="14">
        <f t="shared" si="4"/>
        <v>9.2219310093316548E-2</v>
      </c>
      <c r="V66" s="14">
        <f t="shared" si="4"/>
        <v>2899.7558800212678</v>
      </c>
      <c r="W66" s="14">
        <f t="shared" si="4"/>
        <v>1.9191937163361596</v>
      </c>
      <c r="X66" s="14">
        <f t="shared" si="4"/>
        <v>0.44816129607649546</v>
      </c>
      <c r="Y66" s="14">
        <f t="shared" si="4"/>
        <v>2.6429368139577882E-2</v>
      </c>
      <c r="Z66" s="14">
        <f t="shared" si="4"/>
        <v>0.26431442121639059</v>
      </c>
      <c r="AA66" s="14">
        <f t="shared" si="4"/>
        <v>4.4142482411192542E-2</v>
      </c>
      <c r="AB66" s="14" t="e">
        <f t="shared" si="4"/>
        <v>#DIV/0!</v>
      </c>
      <c r="AC66" s="14">
        <f t="shared" si="4"/>
        <v>2309.0744470834557</v>
      </c>
      <c r="AD66" s="14">
        <f t="shared" si="4"/>
        <v>3.7067147938672265</v>
      </c>
      <c r="AE66" s="14">
        <f t="shared" si="4"/>
        <v>9.6046196815735829</v>
      </c>
      <c r="AF66" s="14">
        <f t="shared" si="4"/>
        <v>2.5107792749907726E-2</v>
      </c>
      <c r="AG66" s="14">
        <f t="shared" si="4"/>
        <v>1000.7216853644857</v>
      </c>
      <c r="AH66" s="14">
        <f t="shared" si="4"/>
        <v>8.781570434636544</v>
      </c>
      <c r="AI66" s="14">
        <f t="shared" si="4"/>
        <v>0.26231295455004489</v>
      </c>
      <c r="AJ66" s="14">
        <f t="shared" si="4"/>
        <v>84.191784228294253</v>
      </c>
      <c r="AK66" s="14">
        <f t="shared" si="4"/>
        <v>0.9152961577189872</v>
      </c>
      <c r="AL66" s="14">
        <f t="shared" si="4"/>
        <v>2.8061463874840622</v>
      </c>
      <c r="AM66" s="14">
        <f t="shared" si="4"/>
        <v>2.0830224884297182</v>
      </c>
      <c r="AN66" s="14">
        <f t="shared" si="4"/>
        <v>51.191925164398789</v>
      </c>
      <c r="AO66" s="14">
        <f t="shared" si="4"/>
        <v>0.51178574731064319</v>
      </c>
      <c r="AP66" s="14">
        <f t="shared" si="4"/>
        <v>0.82396844651579959</v>
      </c>
      <c r="AQ66" s="14" t="e">
        <f t="shared" si="4"/>
        <v>#DIV/0!</v>
      </c>
      <c r="AR66" s="14">
        <f t="shared" si="4"/>
        <v>14.958150303172058</v>
      </c>
      <c r="AS66" s="14" t="e">
        <f t="shared" si="4"/>
        <v>#DIV/0!</v>
      </c>
      <c r="AT66" s="14" t="e">
        <f t="shared" si="4"/>
        <v>#DIV/0!</v>
      </c>
      <c r="AU66" s="14">
        <f t="shared" si="4"/>
        <v>0.13253451854992926</v>
      </c>
      <c r="AV66" s="14" t="e">
        <f t="shared" si="4"/>
        <v>#DIV/0!</v>
      </c>
      <c r="AW66" s="14">
        <f t="shared" si="4"/>
        <v>0.42605753343094471</v>
      </c>
      <c r="AX66" s="14">
        <f t="shared" si="4"/>
        <v>0.22094171182864439</v>
      </c>
      <c r="AY66" s="14">
        <f t="shared" si="4"/>
        <v>6.6195713720581066</v>
      </c>
      <c r="AZ66" s="14">
        <f t="shared" si="4"/>
        <v>3.3639262092911452E-2</v>
      </c>
      <c r="BA66" s="14" t="e">
        <f t="shared" si="4"/>
        <v>#DIV/0!</v>
      </c>
      <c r="BB66" s="14">
        <f t="shared" si="4"/>
        <v>0.94678229655751767</v>
      </c>
      <c r="BC66" s="14">
        <f t="shared" si="4"/>
        <v>278.03149494685999</v>
      </c>
      <c r="BD66" s="14">
        <f t="shared" si="4"/>
        <v>0.12541647719535959</v>
      </c>
      <c r="BE66" s="14">
        <f t="shared" si="4"/>
        <v>3.6415147700259227E-2</v>
      </c>
      <c r="BF66" s="14">
        <f t="shared" si="4"/>
        <v>0.23195386900381812</v>
      </c>
      <c r="BG66" s="14">
        <f t="shared" si="4"/>
        <v>19.934947456166498</v>
      </c>
      <c r="BH66" s="14">
        <f t="shared" si="4"/>
        <v>0.19539231729853232</v>
      </c>
      <c r="BI66" s="14">
        <f t="shared" si="4"/>
        <v>1.0371344116963561</v>
      </c>
      <c r="BJ66" s="14">
        <f t="shared" si="4"/>
        <v>0.20713695157947104</v>
      </c>
      <c r="BK66" s="14">
        <f t="shared" si="4"/>
        <v>6.2077081909393375</v>
      </c>
      <c r="BL66" s="14">
        <f t="shared" si="4"/>
        <v>7.837708014848201</v>
      </c>
    </row>
    <row r="67" spans="1:64" s="14" customFormat="1" x14ac:dyDescent="0.3">
      <c r="A67" s="106" t="s">
        <v>69</v>
      </c>
      <c r="B67" s="99"/>
      <c r="C67" s="99"/>
      <c r="D67" s="99"/>
      <c r="F67" s="14">
        <v>0.161</v>
      </c>
      <c r="G67" s="14">
        <v>79100</v>
      </c>
      <c r="H67" s="14">
        <v>21.7</v>
      </c>
      <c r="J67" s="14">
        <v>920</v>
      </c>
      <c r="K67" s="14">
        <v>2.09</v>
      </c>
      <c r="L67" s="14">
        <v>13100</v>
      </c>
      <c r="M67" s="14">
        <v>0.28000000000000003</v>
      </c>
      <c r="N67" s="14">
        <v>72</v>
      </c>
      <c r="O67" s="14">
        <v>13</v>
      </c>
      <c r="P67" s="14">
        <v>94.3</v>
      </c>
      <c r="R67" s="14">
        <v>32.9</v>
      </c>
      <c r="U67" s="14">
        <v>1.3</v>
      </c>
      <c r="V67" s="14">
        <v>37900</v>
      </c>
      <c r="W67" s="14">
        <v>18</v>
      </c>
      <c r="Y67" s="14">
        <v>0.16</v>
      </c>
      <c r="Z67" s="14">
        <v>3</v>
      </c>
      <c r="AC67" s="14">
        <v>23800</v>
      </c>
      <c r="AD67" s="14">
        <v>35</v>
      </c>
      <c r="AE67" s="14">
        <v>65.3</v>
      </c>
      <c r="AF67" s="14">
        <v>0.11</v>
      </c>
      <c r="AG67" s="14">
        <v>15800</v>
      </c>
      <c r="AH67" s="14">
        <v>298</v>
      </c>
      <c r="AI67" s="14">
        <v>2.5299999999999998</v>
      </c>
      <c r="AJ67" s="14">
        <v>12600</v>
      </c>
      <c r="AK67" s="14">
        <v>12</v>
      </c>
      <c r="AL67" s="14">
        <v>42</v>
      </c>
      <c r="AM67" s="14">
        <v>42.8</v>
      </c>
      <c r="AN67" s="14">
        <v>1040</v>
      </c>
      <c r="AO67" s="14">
        <v>21.5</v>
      </c>
      <c r="AR67" s="14">
        <v>180</v>
      </c>
      <c r="AS67" s="14">
        <v>4.0000000000000001E-3</v>
      </c>
      <c r="AU67" s="14">
        <v>1.07</v>
      </c>
      <c r="AV67" s="14">
        <v>1.5</v>
      </c>
      <c r="AW67" s="14">
        <v>5.5</v>
      </c>
      <c r="AX67" s="14">
        <v>2.35</v>
      </c>
      <c r="AY67" s="14">
        <v>132</v>
      </c>
      <c r="BA67" s="14">
        <v>0.1</v>
      </c>
      <c r="BB67" s="14">
        <v>12</v>
      </c>
      <c r="BC67" s="14">
        <v>3840</v>
      </c>
      <c r="BD67" s="14">
        <v>0.85</v>
      </c>
      <c r="BF67" s="14">
        <v>3.4</v>
      </c>
      <c r="BG67" s="14">
        <v>216</v>
      </c>
      <c r="BH67" s="14">
        <v>1.3</v>
      </c>
      <c r="BI67" s="14">
        <v>20</v>
      </c>
      <c r="BJ67" s="14">
        <v>2</v>
      </c>
      <c r="BK67" s="14">
        <v>147</v>
      </c>
      <c r="BL67" s="14">
        <v>96</v>
      </c>
    </row>
    <row r="68" spans="1:64" s="14" customFormat="1" x14ac:dyDescent="0.3">
      <c r="A68" s="106" t="s">
        <v>286</v>
      </c>
      <c r="B68" s="99"/>
      <c r="C68" s="99"/>
      <c r="D68" s="99"/>
      <c r="F68" s="14">
        <v>2.4E-2</v>
      </c>
      <c r="G68" s="14">
        <v>2000</v>
      </c>
      <c r="H68" s="14">
        <v>2.8</v>
      </c>
      <c r="K68" s="14">
        <v>0.28000000000000003</v>
      </c>
      <c r="L68" s="14">
        <v>600</v>
      </c>
      <c r="M68" s="14">
        <v>0.04</v>
      </c>
      <c r="O68" s="14">
        <v>0.8</v>
      </c>
      <c r="P68" s="14">
        <v>1.8</v>
      </c>
      <c r="R68" s="14">
        <v>1.8</v>
      </c>
      <c r="V68" s="14">
        <v>1600</v>
      </c>
      <c r="AC68" s="14">
        <v>1000</v>
      </c>
      <c r="AE68" s="14">
        <v>6.8</v>
      </c>
      <c r="AG68" s="14">
        <v>1200</v>
      </c>
      <c r="AH68" s="14">
        <v>14</v>
      </c>
      <c r="AI68" s="14">
        <v>0.12</v>
      </c>
      <c r="AJ68" s="14">
        <v>800</v>
      </c>
      <c r="AM68" s="14">
        <v>1.6</v>
      </c>
      <c r="AN68" s="14">
        <v>160</v>
      </c>
      <c r="AO68" s="14">
        <v>1.2</v>
      </c>
      <c r="AU68" s="14">
        <v>0.16</v>
      </c>
      <c r="AX68" s="14">
        <v>0.12</v>
      </c>
      <c r="AY68" s="14">
        <v>8</v>
      </c>
      <c r="BC68" s="14">
        <v>220</v>
      </c>
      <c r="BD68" s="14">
        <v>0.1</v>
      </c>
      <c r="BF68" s="14">
        <v>0.4</v>
      </c>
      <c r="BG68" s="14">
        <v>8</v>
      </c>
      <c r="BK68" s="14">
        <v>6</v>
      </c>
    </row>
    <row r="69" spans="1:64" s="14" customFormat="1" x14ac:dyDescent="0.3">
      <c r="A69" s="106" t="s">
        <v>70</v>
      </c>
      <c r="B69" s="99"/>
      <c r="C69" s="99"/>
      <c r="D69" s="99"/>
      <c r="F69" s="14">
        <f>(F65/F67)*100</f>
        <v>233.96246928909054</v>
      </c>
      <c r="G69" s="14">
        <f t="shared" ref="G69:BL69" si="5">(G65/G67)*100</f>
        <v>74.915266268428468</v>
      </c>
      <c r="H69" s="14">
        <f t="shared" si="5"/>
        <v>59.420257544210116</v>
      </c>
      <c r="I69" s="14" t="e">
        <f>(I65/I67)*100</f>
        <v>#DIV/0!</v>
      </c>
      <c r="J69" s="14">
        <f t="shared" si="5"/>
        <v>76.712083840183624</v>
      </c>
      <c r="K69" s="14">
        <f t="shared" si="5"/>
        <v>77.090852533598706</v>
      </c>
      <c r="L69" s="14">
        <f t="shared" si="5"/>
        <v>6.8337377095126373</v>
      </c>
      <c r="M69" s="14" t="e">
        <f t="shared" si="5"/>
        <v>#DIV/0!</v>
      </c>
      <c r="N69" s="14">
        <f t="shared" si="5"/>
        <v>72.142489461610779</v>
      </c>
      <c r="O69" s="14">
        <f t="shared" si="5"/>
        <v>50.133489524556943</v>
      </c>
      <c r="P69" s="14">
        <f t="shared" si="5"/>
        <v>89.086504440824939</v>
      </c>
      <c r="Q69" s="14" t="e">
        <f t="shared" si="5"/>
        <v>#DIV/0!</v>
      </c>
      <c r="R69" s="14">
        <f t="shared" si="5"/>
        <v>47.487562664124319</v>
      </c>
      <c r="S69" s="14" t="e">
        <f t="shared" si="5"/>
        <v>#DIV/0!</v>
      </c>
      <c r="T69" s="14" t="e">
        <f t="shared" si="5"/>
        <v>#DIV/0!</v>
      </c>
      <c r="U69" s="14">
        <f t="shared" si="5"/>
        <v>50.179200412309434</v>
      </c>
      <c r="V69" s="14">
        <f t="shared" si="5"/>
        <v>73.051958197966599</v>
      </c>
      <c r="W69" s="14">
        <f t="shared" si="5"/>
        <v>100.76157132708761</v>
      </c>
      <c r="X69" s="14" t="e">
        <f t="shared" si="5"/>
        <v>#DIV/0!</v>
      </c>
      <c r="Y69" s="14">
        <f t="shared" si="5"/>
        <v>72.97394179675824</v>
      </c>
      <c r="Z69" s="14">
        <f t="shared" si="5"/>
        <v>94.294118674747068</v>
      </c>
      <c r="AA69" s="14" t="e">
        <f t="shared" si="5"/>
        <v>#DIV/0!</v>
      </c>
      <c r="AB69" s="14" t="e">
        <f t="shared" si="5"/>
        <v>#DIV/0!</v>
      </c>
      <c r="AC69" s="14">
        <f t="shared" si="5"/>
        <v>93.970670236519325</v>
      </c>
      <c r="AD69" s="14">
        <f t="shared" si="5"/>
        <v>73.040972806307934</v>
      </c>
      <c r="AE69" s="14">
        <f t="shared" si="5"/>
        <v>87.849165319242388</v>
      </c>
      <c r="AF69" s="14">
        <f t="shared" si="5"/>
        <v>182.90269902343226</v>
      </c>
      <c r="AG69" s="14">
        <f t="shared" si="5"/>
        <v>38.703160223840285</v>
      </c>
      <c r="AH69" s="14">
        <f t="shared" si="5"/>
        <v>36.049044132528856</v>
      </c>
      <c r="AI69" s="14">
        <f t="shared" si="5"/>
        <v>96.385872502614404</v>
      </c>
      <c r="AJ69" s="14">
        <f t="shared" si="5"/>
        <v>25.773806756945628</v>
      </c>
      <c r="AK69" s="14">
        <f t="shared" si="5"/>
        <v>98.455438319880486</v>
      </c>
      <c r="AL69" s="14">
        <f t="shared" si="5"/>
        <v>44.914084638130028</v>
      </c>
      <c r="AM69" s="14">
        <f t="shared" si="5"/>
        <v>64.529790330053672</v>
      </c>
      <c r="AN69" s="14">
        <f t="shared" si="5"/>
        <v>36.453286677054649</v>
      </c>
      <c r="AO69" s="14">
        <f t="shared" si="5"/>
        <v>32.312306821310848</v>
      </c>
      <c r="AP69" s="14" t="e">
        <f t="shared" si="5"/>
        <v>#DIV/0!</v>
      </c>
      <c r="AQ69" s="14" t="e">
        <f t="shared" si="5"/>
        <v>#DIV/0!</v>
      </c>
      <c r="AR69" s="14">
        <f t="shared" si="5"/>
        <v>55.397162999269945</v>
      </c>
      <c r="AS69" s="14" t="e">
        <f t="shared" si="5"/>
        <v>#DIV/0!</v>
      </c>
      <c r="AT69" s="14" t="e">
        <f t="shared" si="5"/>
        <v>#DIV/0!</v>
      </c>
      <c r="AU69" s="14">
        <f t="shared" si="5"/>
        <v>100.06861290296614</v>
      </c>
      <c r="AV69" s="14" t="e">
        <f t="shared" si="5"/>
        <v>#DIV/0!</v>
      </c>
      <c r="AW69" s="14">
        <f t="shared" si="5"/>
        <v>52.567383061256436</v>
      </c>
      <c r="AX69" s="14">
        <f t="shared" si="5"/>
        <v>102.49056542828798</v>
      </c>
      <c r="AY69" s="14">
        <f t="shared" si="5"/>
        <v>55.850676410609523</v>
      </c>
      <c r="AZ69" s="14" t="e">
        <f t="shared" si="5"/>
        <v>#DIV/0!</v>
      </c>
      <c r="BA69" s="14" t="e">
        <f t="shared" si="5"/>
        <v>#DIV/0!</v>
      </c>
      <c r="BB69" s="14">
        <f t="shared" si="5"/>
        <v>59.638966336091748</v>
      </c>
      <c r="BC69" s="14">
        <f t="shared" si="5"/>
        <v>89.464735130537804</v>
      </c>
      <c r="BD69" s="14">
        <f t="shared" si="5"/>
        <v>93.935292300988522</v>
      </c>
      <c r="BE69" s="14" t="e">
        <f t="shared" si="5"/>
        <v>#DIV/0!</v>
      </c>
      <c r="BF69" s="14">
        <f t="shared" si="5"/>
        <v>74.149993812612706</v>
      </c>
      <c r="BG69" s="14">
        <f t="shared" si="5"/>
        <v>87.194688191077745</v>
      </c>
      <c r="BH69" s="14">
        <f t="shared" si="5"/>
        <v>121.2537088776602</v>
      </c>
      <c r="BI69" s="14">
        <f t="shared" si="5"/>
        <v>42.710468262044834</v>
      </c>
      <c r="BJ69" s="14">
        <f t="shared" si="5"/>
        <v>67.901937513085088</v>
      </c>
      <c r="BK69" s="14">
        <f t="shared" si="5"/>
        <v>49.233700247764595</v>
      </c>
      <c r="BL69" s="14">
        <f t="shared" si="5"/>
        <v>95.007196721666972</v>
      </c>
    </row>
    <row r="71" spans="1:64" s="8" customFormat="1" x14ac:dyDescent="0.3">
      <c r="A71" s="109"/>
      <c r="B71" s="109"/>
      <c r="C71" s="109"/>
      <c r="D71" s="109"/>
      <c r="E71" s="110"/>
      <c r="F71" s="7"/>
      <c r="G71" s="7"/>
      <c r="H71" s="7"/>
      <c r="I71" s="7"/>
      <c r="J71" s="7"/>
      <c r="K71" s="7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8" customFormat="1" x14ac:dyDescent="0.3">
      <c r="A72" s="111"/>
      <c r="B72" s="111"/>
      <c r="C72" s="111"/>
      <c r="D72" s="111"/>
      <c r="E72" s="10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8" customFormat="1" x14ac:dyDescent="0.3">
      <c r="A73" s="111"/>
      <c r="B73" s="111"/>
      <c r="C73" s="111"/>
      <c r="D73" s="111"/>
      <c r="E73" s="10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8" customFormat="1" x14ac:dyDescent="0.3">
      <c r="A74" s="111"/>
      <c r="B74" s="111"/>
      <c r="C74" s="111"/>
      <c r="D74" s="111"/>
      <c r="E74" s="10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8" customFormat="1" x14ac:dyDescent="0.3">
      <c r="A75" s="109"/>
      <c r="B75" s="109"/>
      <c r="C75" s="109"/>
      <c r="D75" s="109"/>
      <c r="E75" s="110"/>
      <c r="F75" s="7"/>
      <c r="G75" s="7"/>
      <c r="H75" s="7"/>
      <c r="I75" s="7"/>
      <c r="J75" s="7"/>
      <c r="K75" s="7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53"/>
  <sheetViews>
    <sheetView zoomScale="80" zoomScaleNormal="80" workbookViewId="0">
      <selection activeCell="E1" sqref="E1"/>
    </sheetView>
  </sheetViews>
  <sheetFormatPr defaultColWidth="10.8984375" defaultRowHeight="15.6" x14ac:dyDescent="0.3"/>
  <cols>
    <col min="1" max="1" width="9.5" style="8" customWidth="1"/>
    <col min="2" max="4" width="23" style="8" customWidth="1"/>
    <col min="6" max="6" width="23" style="8" customWidth="1"/>
    <col min="7" max="7" width="14.8984375" style="8" customWidth="1"/>
    <col min="8" max="8" width="16.59765625" style="8" customWidth="1"/>
    <col min="9" max="9" width="23" style="8" customWidth="1"/>
    <col min="10" max="10" width="11.59765625" style="8" bestFit="1" customWidth="1"/>
    <col min="11" max="11" width="13.59765625" style="8" bestFit="1" customWidth="1"/>
    <col min="12" max="13" width="11.59765625" style="8" bestFit="1" customWidth="1"/>
    <col min="14" max="14" width="12.59765625" style="8" bestFit="1" customWidth="1"/>
    <col min="15" max="15" width="11.59765625" style="8" bestFit="1" customWidth="1"/>
    <col min="16" max="16" width="13.59765625" style="8" bestFit="1" customWidth="1"/>
    <col min="17" max="25" width="11.59765625" style="8" bestFit="1" customWidth="1"/>
    <col min="26" max="26" width="14.59765625" style="8" bestFit="1" customWidth="1"/>
    <col min="27" max="31" width="11.59765625" style="8" bestFit="1" customWidth="1"/>
    <col min="32" max="32" width="11" style="8" bestFit="1" customWidth="1"/>
    <col min="33" max="33" width="12.59765625" style="8" bestFit="1" customWidth="1"/>
    <col min="34" max="36" width="11.59765625" style="8" bestFit="1" customWidth="1"/>
    <col min="37" max="38" width="13.59765625" style="8" bestFit="1" customWidth="1"/>
    <col min="39" max="39" width="11.59765625" style="8" bestFit="1" customWidth="1"/>
    <col min="40" max="40" width="12.59765625" style="8" bestFit="1" customWidth="1"/>
    <col min="41" max="41" width="11" style="8" bestFit="1" customWidth="1"/>
    <col min="42" max="43" width="11.59765625" style="8" bestFit="1" customWidth="1"/>
    <col min="44" max="44" width="12.59765625" style="8" bestFit="1" customWidth="1"/>
    <col min="45" max="46" width="11.59765625" style="8" bestFit="1" customWidth="1"/>
    <col min="47" max="47" width="11" style="8" bestFit="1" customWidth="1"/>
    <col min="48" max="48" width="11.59765625" style="8" bestFit="1" customWidth="1"/>
    <col min="49" max="49" width="11" style="8" bestFit="1" customWidth="1"/>
    <col min="50" max="51" width="11.59765625" style="8" bestFit="1" customWidth="1"/>
    <col min="52" max="52" width="11" style="8" bestFit="1" customWidth="1"/>
    <col min="53" max="53" width="11.59765625" style="8" bestFit="1" customWidth="1"/>
    <col min="54" max="54" width="11" style="8" bestFit="1" customWidth="1"/>
    <col min="55" max="56" width="11.59765625" style="8" bestFit="1" customWidth="1"/>
    <col min="57" max="57" width="11" style="8" bestFit="1" customWidth="1"/>
    <col min="58" max="63" width="11.59765625" style="8" bestFit="1" customWidth="1"/>
    <col min="64" max="64" width="11" style="8" bestFit="1" customWidth="1"/>
    <col min="65" max="68" width="11.59765625" style="8" bestFit="1" customWidth="1"/>
    <col min="69" max="16384" width="10.8984375" style="8"/>
  </cols>
  <sheetData>
    <row r="1" spans="1:128" s="42" customFormat="1" ht="31.2" x14ac:dyDescent="0.3">
      <c r="A1" s="61" t="s">
        <v>0</v>
      </c>
      <c r="B1" s="61" t="s">
        <v>278</v>
      </c>
      <c r="C1" s="61" t="s">
        <v>279</v>
      </c>
      <c r="D1" s="61" t="s">
        <v>285</v>
      </c>
      <c r="E1" s="105" t="s">
        <v>281</v>
      </c>
      <c r="F1" s="61" t="s">
        <v>2</v>
      </c>
      <c r="G1" s="61" t="s">
        <v>7</v>
      </c>
      <c r="H1" s="61" t="s">
        <v>3</v>
      </c>
      <c r="I1" s="6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</row>
    <row r="2" spans="1:128" x14ac:dyDescent="0.3">
      <c r="A2" s="62">
        <v>1</v>
      </c>
      <c r="B2" s="62">
        <v>28</v>
      </c>
      <c r="C2" s="62" t="s">
        <v>260</v>
      </c>
      <c r="D2" s="62" t="s">
        <v>273</v>
      </c>
      <c r="F2" s="62">
        <v>0.43319999999999997</v>
      </c>
      <c r="G2" s="62">
        <f>I2+F2</f>
        <v>7.0613999999999999</v>
      </c>
      <c r="H2" s="62">
        <v>6.4855</v>
      </c>
      <c r="I2" s="62">
        <v>6.6281999999999996</v>
      </c>
      <c r="J2" s="36"/>
      <c r="K2" s="37"/>
      <c r="L2" s="38"/>
      <c r="M2" s="38"/>
      <c r="N2" s="39"/>
      <c r="O2" s="38"/>
      <c r="P2" s="37"/>
      <c r="Q2" s="36"/>
      <c r="R2" s="40"/>
      <c r="S2" s="38"/>
      <c r="T2" s="38"/>
      <c r="U2" s="36"/>
      <c r="V2" s="38"/>
      <c r="W2" s="38"/>
      <c r="X2" s="36"/>
      <c r="Y2" s="36"/>
      <c r="Z2" s="37"/>
      <c r="AA2" s="36"/>
      <c r="AB2" s="38"/>
      <c r="AC2" s="41"/>
      <c r="AD2" s="41"/>
      <c r="AE2" s="36"/>
      <c r="AF2" s="41"/>
      <c r="AG2" s="39"/>
      <c r="AH2" s="38"/>
      <c r="AI2" s="38"/>
      <c r="AJ2" s="41"/>
      <c r="AK2" s="37"/>
      <c r="AL2" s="37"/>
      <c r="AM2" s="36"/>
      <c r="AN2" s="39"/>
      <c r="AO2" s="41"/>
      <c r="AP2" s="38"/>
      <c r="AQ2" s="38"/>
      <c r="AR2" s="39"/>
      <c r="AS2" s="38"/>
      <c r="AT2" s="38"/>
      <c r="AU2" s="41"/>
      <c r="AV2" s="38"/>
      <c r="AW2" s="41"/>
      <c r="AX2" s="41"/>
      <c r="AY2" s="41"/>
      <c r="AZ2" s="38"/>
      <c r="BA2" s="38"/>
      <c r="BB2" s="41"/>
      <c r="BC2" s="40"/>
      <c r="BD2" s="36"/>
      <c r="BE2" s="41"/>
      <c r="BF2" s="36"/>
      <c r="BG2" s="40"/>
      <c r="BH2" s="41"/>
      <c r="BI2" s="41"/>
      <c r="BJ2" s="36"/>
      <c r="BK2" s="38"/>
      <c r="BL2" s="41"/>
      <c r="BM2" s="38"/>
      <c r="BN2" s="36"/>
      <c r="BO2" s="40"/>
      <c r="BP2" s="38"/>
    </row>
    <row r="3" spans="1:128" x14ac:dyDescent="0.3">
      <c r="A3" s="62">
        <v>2</v>
      </c>
      <c r="B3" s="62">
        <v>29</v>
      </c>
      <c r="C3" s="62" t="s">
        <v>260</v>
      </c>
      <c r="D3" s="62" t="s">
        <v>274</v>
      </c>
      <c r="F3" s="62">
        <v>0.36620000000000003</v>
      </c>
      <c r="G3" s="62">
        <f>I3+F3</f>
        <v>7.0442999999999998</v>
      </c>
      <c r="H3" s="62">
        <v>6.4211999999999998</v>
      </c>
      <c r="I3" s="62">
        <v>6.6780999999999997</v>
      </c>
      <c r="J3" s="41"/>
      <c r="K3" s="37"/>
      <c r="L3" s="38"/>
      <c r="M3" s="38"/>
      <c r="N3" s="39"/>
      <c r="O3" s="38"/>
      <c r="P3" s="37"/>
      <c r="Q3" s="36"/>
      <c r="R3" s="40"/>
      <c r="S3" s="38"/>
      <c r="T3" s="38"/>
      <c r="U3" s="41"/>
      <c r="V3" s="38"/>
      <c r="W3" s="38"/>
      <c r="X3" s="36"/>
      <c r="Y3" s="36"/>
      <c r="Z3" s="37"/>
      <c r="AA3" s="36"/>
      <c r="AB3" s="38"/>
      <c r="AC3" s="41"/>
      <c r="AD3" s="41"/>
      <c r="AE3" s="36"/>
      <c r="AF3" s="41"/>
      <c r="AG3" s="37"/>
      <c r="AH3" s="38"/>
      <c r="AI3" s="38"/>
      <c r="AJ3" s="41"/>
      <c r="AK3" s="37"/>
      <c r="AL3" s="37"/>
      <c r="AM3" s="36"/>
      <c r="AN3" s="39"/>
      <c r="AO3" s="41"/>
      <c r="AP3" s="38"/>
      <c r="AQ3" s="38"/>
      <c r="AR3" s="39"/>
      <c r="AS3" s="38"/>
      <c r="AT3" s="38"/>
      <c r="AU3" s="41"/>
      <c r="AV3" s="38"/>
      <c r="AW3" s="41"/>
      <c r="AX3" s="41"/>
      <c r="AY3" s="41"/>
      <c r="AZ3" s="38"/>
      <c r="BA3" s="38"/>
      <c r="BB3" s="41"/>
      <c r="BC3" s="40"/>
      <c r="BD3" s="36"/>
      <c r="BE3" s="41"/>
      <c r="BF3" s="36"/>
      <c r="BG3" s="40"/>
      <c r="BH3" s="41"/>
      <c r="BI3" s="41"/>
      <c r="BJ3" s="36"/>
      <c r="BK3" s="38"/>
      <c r="BL3" s="41"/>
      <c r="BM3" s="38"/>
      <c r="BN3" s="36"/>
      <c r="BO3" s="40"/>
      <c r="BP3" s="36"/>
    </row>
    <row r="4" spans="1:128" x14ac:dyDescent="0.3">
      <c r="A4" s="62">
        <v>3</v>
      </c>
      <c r="B4" s="62">
        <v>30</v>
      </c>
      <c r="C4" s="62" t="s">
        <v>260</v>
      </c>
      <c r="D4" s="62" t="s">
        <v>275</v>
      </c>
      <c r="F4" s="62">
        <v>0.3528</v>
      </c>
      <c r="G4" s="62">
        <f>I4+F4</f>
        <v>6.9507000000000003</v>
      </c>
      <c r="H4" s="62">
        <v>6.2812999999999999</v>
      </c>
      <c r="I4" s="62">
        <v>6.5979000000000001</v>
      </c>
      <c r="J4" s="41"/>
      <c r="K4" s="37"/>
      <c r="L4" s="38"/>
      <c r="M4" s="38"/>
      <c r="N4" s="40"/>
      <c r="O4" s="38"/>
      <c r="P4" s="37"/>
      <c r="Q4" s="36"/>
      <c r="R4" s="40"/>
      <c r="S4" s="38"/>
      <c r="T4" s="38"/>
      <c r="U4" s="41"/>
      <c r="V4" s="38"/>
      <c r="W4" s="38"/>
      <c r="X4" s="36"/>
      <c r="Y4" s="36"/>
      <c r="Z4" s="37"/>
      <c r="AA4" s="36"/>
      <c r="AB4" s="38"/>
      <c r="AC4" s="41"/>
      <c r="AD4" s="41"/>
      <c r="AE4" s="36"/>
      <c r="AF4" s="41"/>
      <c r="AG4" s="39"/>
      <c r="AH4" s="38"/>
      <c r="AI4" s="38"/>
      <c r="AJ4" s="41"/>
      <c r="AK4" s="37"/>
      <c r="AL4" s="37"/>
      <c r="AM4" s="36"/>
      <c r="AN4" s="39"/>
      <c r="AO4" s="41"/>
      <c r="AP4" s="38"/>
      <c r="AQ4" s="38"/>
      <c r="AR4" s="39"/>
      <c r="AS4" s="38"/>
      <c r="AT4" s="38"/>
      <c r="AU4" s="41"/>
      <c r="AV4" s="38"/>
      <c r="AW4" s="41"/>
      <c r="AX4" s="41"/>
      <c r="AY4" s="41"/>
      <c r="AZ4" s="38"/>
      <c r="BA4" s="38"/>
      <c r="BB4" s="41"/>
      <c r="BC4" s="40"/>
      <c r="BD4" s="36"/>
      <c r="BE4" s="41"/>
      <c r="BF4" s="36"/>
      <c r="BG4" s="40"/>
      <c r="BH4" s="41"/>
      <c r="BI4" s="41"/>
      <c r="BJ4" s="36"/>
      <c r="BK4" s="38"/>
      <c r="BL4" s="41"/>
      <c r="BM4" s="38"/>
      <c r="BN4" s="36"/>
      <c r="BO4" s="40"/>
      <c r="BP4" s="38"/>
    </row>
    <row r="5" spans="1:128" x14ac:dyDescent="0.3">
      <c r="A5" s="62">
        <v>4</v>
      </c>
      <c r="B5" s="62">
        <v>46</v>
      </c>
      <c r="C5" s="62" t="s">
        <v>258</v>
      </c>
      <c r="D5" s="62" t="s">
        <v>273</v>
      </c>
      <c r="F5" s="62">
        <v>0.42530000000000001</v>
      </c>
      <c r="G5" s="62">
        <f>I5+F5</f>
        <v>7.1296999999999997</v>
      </c>
      <c r="H5" s="62">
        <v>6.3651</v>
      </c>
      <c r="I5" s="62">
        <v>6.7043999999999997</v>
      </c>
      <c r="J5" s="41"/>
      <c r="K5" s="37"/>
      <c r="L5" s="38"/>
      <c r="M5" s="38"/>
      <c r="N5" s="39"/>
      <c r="O5" s="38"/>
      <c r="P5" s="37"/>
      <c r="Q5" s="36"/>
      <c r="R5" s="40"/>
      <c r="S5" s="38"/>
      <c r="T5" s="38"/>
      <c r="U5" s="41"/>
      <c r="V5" s="38"/>
      <c r="W5" s="38"/>
      <c r="X5" s="36"/>
      <c r="Y5" s="36"/>
      <c r="Z5" s="37"/>
      <c r="AA5" s="36"/>
      <c r="AB5" s="38"/>
      <c r="AC5" s="41"/>
      <c r="AD5" s="41"/>
      <c r="AE5" s="36"/>
      <c r="AF5" s="41"/>
      <c r="AG5" s="39"/>
      <c r="AH5" s="38"/>
      <c r="AI5" s="38"/>
      <c r="AJ5" s="41"/>
      <c r="AK5" s="37"/>
      <c r="AL5" s="37"/>
      <c r="AM5" s="36"/>
      <c r="AN5" s="39"/>
      <c r="AO5" s="41"/>
      <c r="AP5" s="38"/>
      <c r="AQ5" s="38"/>
      <c r="AR5" s="39"/>
      <c r="AS5" s="38"/>
      <c r="AT5" s="38"/>
      <c r="AU5" s="41"/>
      <c r="AV5" s="38"/>
      <c r="AW5" s="41"/>
      <c r="AX5" s="41"/>
      <c r="AY5" s="41"/>
      <c r="AZ5" s="38"/>
      <c r="BA5" s="38"/>
      <c r="BB5" s="41"/>
      <c r="BC5" s="40"/>
      <c r="BD5" s="36"/>
      <c r="BE5" s="41"/>
      <c r="BF5" s="36"/>
      <c r="BG5" s="40"/>
      <c r="BH5" s="41"/>
      <c r="BI5" s="41"/>
      <c r="BJ5" s="36"/>
      <c r="BK5" s="38"/>
      <c r="BL5" s="41"/>
      <c r="BM5" s="38"/>
      <c r="BN5" s="36"/>
      <c r="BO5" s="40"/>
      <c r="BP5" s="38"/>
    </row>
    <row r="6" spans="1:128" x14ac:dyDescent="0.3">
      <c r="A6" s="62">
        <v>5</v>
      </c>
      <c r="B6" s="62">
        <v>47</v>
      </c>
      <c r="C6" s="62" t="s">
        <v>258</v>
      </c>
      <c r="D6" s="62" t="s">
        <v>274</v>
      </c>
      <c r="F6" s="62">
        <v>0.3584</v>
      </c>
      <c r="G6" s="62">
        <f>I6+F6</f>
        <v>7.0994999999999999</v>
      </c>
      <c r="H6" s="62">
        <v>6.4071999999999996</v>
      </c>
      <c r="I6" s="62">
        <v>6.7411000000000003</v>
      </c>
      <c r="J6" s="41"/>
      <c r="K6" s="39"/>
      <c r="L6" s="38"/>
      <c r="M6" s="38"/>
      <c r="N6" s="40"/>
      <c r="O6" s="38"/>
      <c r="P6" s="37"/>
      <c r="Q6" s="41"/>
      <c r="R6" s="40"/>
      <c r="S6" s="38"/>
      <c r="T6" s="38"/>
      <c r="U6" s="41"/>
      <c r="V6" s="38"/>
      <c r="W6" s="36"/>
      <c r="X6" s="36"/>
      <c r="Y6" s="36"/>
      <c r="Z6" s="37"/>
      <c r="AA6" s="36"/>
      <c r="AB6" s="38"/>
      <c r="AC6" s="41"/>
      <c r="AD6" s="41"/>
      <c r="AE6" s="36"/>
      <c r="AF6" s="41"/>
      <c r="AG6" s="39"/>
      <c r="AH6" s="38"/>
      <c r="AI6" s="38"/>
      <c r="AJ6" s="41"/>
      <c r="AK6" s="37"/>
      <c r="AL6" s="37"/>
      <c r="AM6" s="36"/>
      <c r="AN6" s="39"/>
      <c r="AO6" s="41"/>
      <c r="AP6" s="38"/>
      <c r="AQ6" s="38"/>
      <c r="AR6" s="39"/>
      <c r="AS6" s="38"/>
      <c r="AT6" s="38"/>
      <c r="AU6" s="41"/>
      <c r="AV6" s="38"/>
      <c r="AW6" s="41"/>
      <c r="AX6" s="41"/>
      <c r="AY6" s="41"/>
      <c r="AZ6" s="38"/>
      <c r="BA6" s="38"/>
      <c r="BB6" s="41"/>
      <c r="BC6" s="40"/>
      <c r="BD6" s="36"/>
      <c r="BE6" s="41"/>
      <c r="BF6" s="36"/>
      <c r="BG6" s="40"/>
      <c r="BH6" s="41"/>
      <c r="BI6" s="41"/>
      <c r="BJ6" s="36"/>
      <c r="BK6" s="38"/>
      <c r="BL6" s="41"/>
      <c r="BM6" s="38"/>
      <c r="BN6" s="36"/>
      <c r="BO6" s="40"/>
      <c r="BP6" s="38"/>
    </row>
    <row r="7" spans="1:128" x14ac:dyDescent="0.3">
      <c r="A7" s="62">
        <v>6</v>
      </c>
      <c r="B7" s="62">
        <v>48</v>
      </c>
      <c r="C7" s="62" t="s">
        <v>258</v>
      </c>
      <c r="D7" s="62" t="s">
        <v>275</v>
      </c>
      <c r="F7" s="62">
        <v>0.4466</v>
      </c>
      <c r="G7" s="62">
        <f>I7+F7</f>
        <v>7.1821999999999999</v>
      </c>
      <c r="H7" s="62">
        <v>6.4368999999999996</v>
      </c>
      <c r="I7" s="62">
        <v>6.7355999999999998</v>
      </c>
      <c r="J7" s="41"/>
      <c r="K7" s="39"/>
      <c r="L7" s="38"/>
      <c r="M7" s="38"/>
      <c r="N7" s="40"/>
      <c r="O7" s="38"/>
      <c r="P7" s="37"/>
      <c r="Q7" s="41"/>
      <c r="R7" s="40"/>
      <c r="S7" s="38"/>
      <c r="T7" s="38"/>
      <c r="U7" s="41"/>
      <c r="V7" s="38"/>
      <c r="W7" s="36"/>
      <c r="X7" s="36"/>
      <c r="Y7" s="36"/>
      <c r="Z7" s="37"/>
      <c r="AA7" s="36"/>
      <c r="AB7" s="38"/>
      <c r="AC7" s="41"/>
      <c r="AD7" s="41"/>
      <c r="AE7" s="36"/>
      <c r="AF7" s="41"/>
      <c r="AG7" s="37"/>
      <c r="AH7" s="38"/>
      <c r="AI7" s="38"/>
      <c r="AJ7" s="41"/>
      <c r="AK7" s="37"/>
      <c r="AL7" s="37"/>
      <c r="AM7" s="36"/>
      <c r="AN7" s="39"/>
      <c r="AO7" s="41"/>
      <c r="AP7" s="38"/>
      <c r="AQ7" s="38"/>
      <c r="AR7" s="39"/>
      <c r="AS7" s="38"/>
      <c r="AT7" s="38"/>
      <c r="AU7" s="41"/>
      <c r="AV7" s="38"/>
      <c r="AW7" s="41"/>
      <c r="AX7" s="41"/>
      <c r="AY7" s="41"/>
      <c r="AZ7" s="38"/>
      <c r="BA7" s="38"/>
      <c r="BB7" s="41"/>
      <c r="BC7" s="40"/>
      <c r="BD7" s="36"/>
      <c r="BE7" s="41"/>
      <c r="BF7" s="36"/>
      <c r="BG7" s="40"/>
      <c r="BH7" s="41"/>
      <c r="BI7" s="41"/>
      <c r="BJ7" s="36"/>
      <c r="BK7" s="38"/>
      <c r="BL7" s="41"/>
      <c r="BM7" s="38"/>
      <c r="BN7" s="36"/>
      <c r="BO7" s="40"/>
      <c r="BP7" s="38"/>
    </row>
    <row r="8" spans="1:128" x14ac:dyDescent="0.3">
      <c r="A8" s="62">
        <v>7</v>
      </c>
      <c r="B8" s="62">
        <v>31</v>
      </c>
      <c r="C8" s="62" t="s">
        <v>268</v>
      </c>
      <c r="D8" s="62" t="s">
        <v>273</v>
      </c>
      <c r="F8" s="62">
        <v>0.43169999999999997</v>
      </c>
      <c r="G8" s="62">
        <f>I8+F8</f>
        <v>7.0653000000000006</v>
      </c>
      <c r="H8" s="62">
        <v>6.3182</v>
      </c>
      <c r="I8" s="62">
        <v>6.6336000000000004</v>
      </c>
      <c r="J8" s="41"/>
      <c r="K8" s="37"/>
      <c r="L8" s="38"/>
      <c r="M8" s="38"/>
      <c r="N8" s="39"/>
      <c r="O8" s="38"/>
      <c r="P8" s="37"/>
      <c r="Q8" s="41"/>
      <c r="R8" s="40"/>
      <c r="S8" s="38"/>
      <c r="T8" s="38"/>
      <c r="U8" s="41"/>
      <c r="V8" s="38"/>
      <c r="W8" s="38"/>
      <c r="X8" s="36"/>
      <c r="Y8" s="36"/>
      <c r="Z8" s="37"/>
      <c r="AA8" s="36"/>
      <c r="AB8" s="38"/>
      <c r="AC8" s="41"/>
      <c r="AD8" s="41"/>
      <c r="AE8" s="36"/>
      <c r="AF8" s="41"/>
      <c r="AG8" s="39"/>
      <c r="AH8" s="38"/>
      <c r="AI8" s="38"/>
      <c r="AJ8" s="41"/>
      <c r="AK8" s="37"/>
      <c r="AL8" s="37"/>
      <c r="AM8" s="36"/>
      <c r="AN8" s="39"/>
      <c r="AO8" s="41"/>
      <c r="AP8" s="38"/>
      <c r="AQ8" s="38"/>
      <c r="AR8" s="39"/>
      <c r="AS8" s="38"/>
      <c r="AT8" s="38"/>
      <c r="AU8" s="41"/>
      <c r="AV8" s="38"/>
      <c r="AW8" s="41"/>
      <c r="AX8" s="41"/>
      <c r="AY8" s="41"/>
      <c r="AZ8" s="38"/>
      <c r="BA8" s="38"/>
      <c r="BB8" s="41"/>
      <c r="BC8" s="40"/>
      <c r="BD8" s="36"/>
      <c r="BE8" s="41"/>
      <c r="BF8" s="36"/>
      <c r="BG8" s="40"/>
      <c r="BH8" s="41"/>
      <c r="BI8" s="41"/>
      <c r="BJ8" s="36"/>
      <c r="BK8" s="38"/>
      <c r="BL8" s="41"/>
      <c r="BM8" s="38"/>
      <c r="BN8" s="36"/>
      <c r="BO8" s="40"/>
      <c r="BP8" s="38"/>
    </row>
    <row r="9" spans="1:128" x14ac:dyDescent="0.3">
      <c r="A9" s="62">
        <v>8</v>
      </c>
      <c r="B9" s="62">
        <v>32</v>
      </c>
      <c r="C9" s="62" t="s">
        <v>268</v>
      </c>
      <c r="D9" s="62" t="s">
        <v>274</v>
      </c>
      <c r="F9" s="62">
        <v>0.44540000000000002</v>
      </c>
      <c r="G9" s="62">
        <f>I9+F9</f>
        <v>7.1827000000000005</v>
      </c>
      <c r="H9" s="62">
        <v>6.3817000000000004</v>
      </c>
      <c r="I9" s="62">
        <v>6.7373000000000003</v>
      </c>
      <c r="J9" s="41"/>
      <c r="K9" s="37"/>
      <c r="L9" s="38"/>
      <c r="M9" s="38"/>
      <c r="N9" s="39"/>
      <c r="O9" s="38"/>
      <c r="P9" s="37"/>
      <c r="Q9" s="41"/>
      <c r="R9" s="40"/>
      <c r="S9" s="38"/>
      <c r="T9" s="38"/>
      <c r="U9" s="41"/>
      <c r="V9" s="38"/>
      <c r="W9" s="38"/>
      <c r="X9" s="36"/>
      <c r="Y9" s="36"/>
      <c r="Z9" s="37"/>
      <c r="AA9" s="36"/>
      <c r="AB9" s="38"/>
      <c r="AC9" s="41"/>
      <c r="AD9" s="41"/>
      <c r="AE9" s="36"/>
      <c r="AF9" s="41"/>
      <c r="AG9" s="39"/>
      <c r="AH9" s="38"/>
      <c r="AI9" s="38"/>
      <c r="AJ9" s="41"/>
      <c r="AK9" s="37"/>
      <c r="AL9" s="37"/>
      <c r="AM9" s="36"/>
      <c r="AN9" s="39"/>
      <c r="AO9" s="41"/>
      <c r="AP9" s="38"/>
      <c r="AQ9" s="38"/>
      <c r="AR9" s="39"/>
      <c r="AS9" s="38"/>
      <c r="AT9" s="38"/>
      <c r="AU9" s="41"/>
      <c r="AV9" s="38"/>
      <c r="AW9" s="41"/>
      <c r="AX9" s="41"/>
      <c r="AY9" s="41"/>
      <c r="AZ9" s="38"/>
      <c r="BA9" s="38"/>
      <c r="BB9" s="41"/>
      <c r="BC9" s="40"/>
      <c r="BD9" s="36"/>
      <c r="BE9" s="41"/>
      <c r="BF9" s="36"/>
      <c r="BG9" s="40"/>
      <c r="BH9" s="41"/>
      <c r="BI9" s="41"/>
      <c r="BJ9" s="36"/>
      <c r="BK9" s="38"/>
      <c r="BL9" s="41"/>
      <c r="BM9" s="38"/>
      <c r="BN9" s="36"/>
      <c r="BO9" s="40"/>
      <c r="BP9" s="38"/>
    </row>
    <row r="10" spans="1:128" x14ac:dyDescent="0.3">
      <c r="A10" s="62">
        <v>9</v>
      </c>
      <c r="B10" s="62">
        <v>33</v>
      </c>
      <c r="C10" s="62" t="s">
        <v>268</v>
      </c>
      <c r="D10" s="62" t="s">
        <v>275</v>
      </c>
      <c r="F10" s="62">
        <v>0.42670000000000002</v>
      </c>
      <c r="G10" s="62">
        <f>I10+F10</f>
        <v>7.1653000000000002</v>
      </c>
      <c r="H10" s="62">
        <v>6.3837999999999999</v>
      </c>
      <c r="I10" s="62">
        <v>6.7385999999999999</v>
      </c>
      <c r="J10" s="41"/>
      <c r="K10" s="37"/>
      <c r="L10" s="38"/>
      <c r="M10" s="38"/>
      <c r="N10" s="40"/>
      <c r="O10" s="38"/>
      <c r="P10" s="37"/>
      <c r="Q10" s="41"/>
      <c r="R10" s="40"/>
      <c r="S10" s="38"/>
      <c r="T10" s="38"/>
      <c r="U10" s="41"/>
      <c r="V10" s="38"/>
      <c r="W10" s="38"/>
      <c r="X10" s="36"/>
      <c r="Y10" s="36"/>
      <c r="Z10" s="37"/>
      <c r="AA10" s="36"/>
      <c r="AB10" s="38"/>
      <c r="AC10" s="41"/>
      <c r="AD10" s="41"/>
      <c r="AE10" s="36"/>
      <c r="AF10" s="41"/>
      <c r="AG10" s="39"/>
      <c r="AH10" s="38"/>
      <c r="AI10" s="38"/>
      <c r="AJ10" s="41"/>
      <c r="AK10" s="37"/>
      <c r="AL10" s="37"/>
      <c r="AM10" s="41"/>
      <c r="AN10" s="39"/>
      <c r="AO10" s="41"/>
      <c r="AP10" s="38"/>
      <c r="AQ10" s="38"/>
      <c r="AR10" s="39"/>
      <c r="AS10" s="38"/>
      <c r="AT10" s="38"/>
      <c r="AU10" s="41"/>
      <c r="AV10" s="38"/>
      <c r="AW10" s="41"/>
      <c r="AX10" s="41"/>
      <c r="AY10" s="41"/>
      <c r="AZ10" s="38"/>
      <c r="BA10" s="38"/>
      <c r="BB10" s="41"/>
      <c r="BC10" s="40"/>
      <c r="BD10" s="36"/>
      <c r="BE10" s="41"/>
      <c r="BF10" s="36"/>
      <c r="BG10" s="40"/>
      <c r="BH10" s="41"/>
      <c r="BI10" s="41"/>
      <c r="BJ10" s="36"/>
      <c r="BK10" s="38"/>
      <c r="BL10" s="41"/>
      <c r="BM10" s="38"/>
      <c r="BN10" s="36"/>
      <c r="BO10" s="40"/>
      <c r="BP10" s="38"/>
    </row>
    <row r="11" spans="1:128" x14ac:dyDescent="0.3">
      <c r="A11" s="62">
        <v>10</v>
      </c>
      <c r="B11" s="62">
        <v>25</v>
      </c>
      <c r="C11" s="62" t="s">
        <v>272</v>
      </c>
      <c r="D11" s="62" t="s">
        <v>275</v>
      </c>
      <c r="F11" s="62">
        <v>0.44469999999999998</v>
      </c>
      <c r="G11" s="62">
        <f>I11+F11</f>
        <v>7.0882000000000005</v>
      </c>
      <c r="H11" s="62">
        <v>6.3802000000000003</v>
      </c>
      <c r="I11" s="62">
        <v>6.6435000000000004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1:128" x14ac:dyDescent="0.3">
      <c r="A12" s="62">
        <v>11</v>
      </c>
      <c r="B12" s="62">
        <v>26</v>
      </c>
      <c r="C12" s="62" t="s">
        <v>272</v>
      </c>
      <c r="D12" s="62" t="s">
        <v>274</v>
      </c>
      <c r="F12" s="62">
        <v>0.44350000000000001</v>
      </c>
      <c r="G12" s="62">
        <f>I12+F12</f>
        <v>7.0908000000000007</v>
      </c>
      <c r="H12" s="62">
        <v>6.3853999999999997</v>
      </c>
      <c r="I12" s="62">
        <v>6.6473000000000004</v>
      </c>
      <c r="J12" s="36"/>
      <c r="K12" s="37"/>
      <c r="L12" s="38"/>
      <c r="M12" s="38"/>
      <c r="N12" s="39"/>
      <c r="O12" s="38"/>
      <c r="P12" s="37"/>
      <c r="Q12" s="41"/>
      <c r="R12" s="40"/>
      <c r="S12" s="38"/>
      <c r="T12" s="38"/>
      <c r="U12" s="41"/>
      <c r="V12" s="38"/>
      <c r="W12" s="38"/>
      <c r="X12" s="36"/>
      <c r="Y12" s="36"/>
      <c r="Z12" s="37"/>
      <c r="AA12" s="36"/>
      <c r="AB12" s="38"/>
      <c r="AC12" s="41"/>
      <c r="AD12" s="41"/>
      <c r="AE12" s="36"/>
      <c r="AF12" s="41"/>
      <c r="AG12" s="39"/>
      <c r="AH12" s="38"/>
      <c r="AI12" s="38"/>
      <c r="AJ12" s="41"/>
      <c r="AK12" s="37"/>
      <c r="AL12" s="37"/>
      <c r="AM12" s="36"/>
      <c r="AN12" s="39"/>
      <c r="AO12" s="41"/>
      <c r="AP12" s="38"/>
      <c r="AQ12" s="38"/>
      <c r="AR12" s="39"/>
      <c r="AS12" s="38"/>
      <c r="AT12" s="38"/>
      <c r="AU12" s="41"/>
      <c r="AV12" s="38"/>
      <c r="AW12" s="41"/>
      <c r="AX12" s="41"/>
      <c r="AY12" s="41"/>
      <c r="AZ12" s="38"/>
      <c r="BA12" s="38"/>
      <c r="BB12" s="41"/>
      <c r="BC12" s="40"/>
      <c r="BD12" s="36"/>
      <c r="BE12" s="41"/>
      <c r="BF12" s="36"/>
      <c r="BG12" s="40"/>
      <c r="BH12" s="41"/>
      <c r="BI12" s="41"/>
      <c r="BJ12" s="36"/>
      <c r="BK12" s="38"/>
      <c r="BL12" s="41"/>
      <c r="BM12" s="38"/>
      <c r="BN12" s="36"/>
      <c r="BO12" s="40"/>
      <c r="BP12" s="38"/>
    </row>
    <row r="13" spans="1:128" x14ac:dyDescent="0.3">
      <c r="A13" s="62">
        <v>12</v>
      </c>
      <c r="B13" s="62">
        <v>27</v>
      </c>
      <c r="C13" s="62" t="s">
        <v>276</v>
      </c>
      <c r="D13" s="62" t="s">
        <v>273</v>
      </c>
      <c r="F13" s="62">
        <v>0.44879999999999998</v>
      </c>
      <c r="G13" s="62">
        <f>I13+F13</f>
        <v>7.0882000000000005</v>
      </c>
      <c r="H13" s="62">
        <v>6.3197999999999999</v>
      </c>
      <c r="I13" s="62">
        <v>6.6394000000000002</v>
      </c>
      <c r="J13" s="41"/>
      <c r="K13" s="37"/>
      <c r="L13" s="38"/>
      <c r="M13" s="38"/>
      <c r="N13" s="39"/>
      <c r="O13" s="38"/>
      <c r="P13" s="37"/>
      <c r="Q13" s="41"/>
      <c r="R13" s="40"/>
      <c r="S13" s="38"/>
      <c r="T13" s="38"/>
      <c r="U13" s="41"/>
      <c r="V13" s="38"/>
      <c r="W13" s="38"/>
      <c r="X13" s="36"/>
      <c r="Y13" s="36"/>
      <c r="Z13" s="37"/>
      <c r="AA13" s="36"/>
      <c r="AB13" s="38"/>
      <c r="AC13" s="41"/>
      <c r="AD13" s="41"/>
      <c r="AE13" s="36"/>
      <c r="AF13" s="41"/>
      <c r="AG13" s="39"/>
      <c r="AH13" s="38"/>
      <c r="AI13" s="38"/>
      <c r="AJ13" s="41"/>
      <c r="AK13" s="37"/>
      <c r="AL13" s="37"/>
      <c r="AM13" s="36"/>
      <c r="AN13" s="40"/>
      <c r="AO13" s="41"/>
      <c r="AP13" s="38"/>
      <c r="AQ13" s="38"/>
      <c r="AR13" s="39"/>
      <c r="AS13" s="38"/>
      <c r="AT13" s="38"/>
      <c r="AU13" s="41"/>
      <c r="AV13" s="38"/>
      <c r="AW13" s="41"/>
      <c r="AX13" s="41"/>
      <c r="AY13" s="41"/>
      <c r="AZ13" s="38"/>
      <c r="BA13" s="38"/>
      <c r="BB13" s="41"/>
      <c r="BC13" s="40"/>
      <c r="BD13" s="36"/>
      <c r="BE13" s="41"/>
      <c r="BF13" s="36"/>
      <c r="BG13" s="40"/>
      <c r="BH13" s="41"/>
      <c r="BI13" s="41"/>
      <c r="BJ13" s="36"/>
      <c r="BK13" s="38"/>
      <c r="BL13" s="41"/>
      <c r="BM13" s="38"/>
      <c r="BN13" s="36"/>
      <c r="BO13" s="40"/>
      <c r="BP13" s="38"/>
    </row>
    <row r="14" spans="1:128" x14ac:dyDescent="0.3">
      <c r="A14" s="62">
        <v>13</v>
      </c>
      <c r="B14" s="62">
        <v>34</v>
      </c>
      <c r="C14" s="62" t="s">
        <v>276</v>
      </c>
      <c r="D14" s="62" t="s">
        <v>273</v>
      </c>
      <c r="F14" s="62">
        <v>0.4335</v>
      </c>
      <c r="G14" s="62">
        <f>I14+F14</f>
        <v>7.0673999999999992</v>
      </c>
      <c r="H14" s="62">
        <v>6.3655999999999997</v>
      </c>
      <c r="I14" s="62">
        <v>6.6338999999999997</v>
      </c>
      <c r="J14" s="41"/>
      <c r="K14" s="37"/>
      <c r="L14" s="38"/>
      <c r="M14" s="38"/>
      <c r="N14" s="39"/>
      <c r="O14" s="38"/>
      <c r="P14" s="37"/>
      <c r="Q14" s="41"/>
      <c r="R14" s="40"/>
      <c r="S14" s="38"/>
      <c r="T14" s="38"/>
      <c r="U14" s="41"/>
      <c r="V14" s="38"/>
      <c r="W14" s="38"/>
      <c r="X14" s="36"/>
      <c r="Y14" s="36"/>
      <c r="Z14" s="37"/>
      <c r="AA14" s="36"/>
      <c r="AB14" s="38"/>
      <c r="AC14" s="41"/>
      <c r="AD14" s="41"/>
      <c r="AE14" s="36"/>
      <c r="AF14" s="41"/>
      <c r="AG14" s="39"/>
      <c r="AH14" s="38"/>
      <c r="AI14" s="38"/>
      <c r="AJ14" s="41"/>
      <c r="AK14" s="37"/>
      <c r="AL14" s="37"/>
      <c r="AM14" s="36"/>
      <c r="AN14" s="39"/>
      <c r="AO14" s="41"/>
      <c r="AP14" s="38"/>
      <c r="AQ14" s="38"/>
      <c r="AR14" s="39"/>
      <c r="AS14" s="38"/>
      <c r="AT14" s="38"/>
      <c r="AU14" s="41"/>
      <c r="AV14" s="38"/>
      <c r="AW14" s="41"/>
      <c r="AX14" s="41"/>
      <c r="AY14" s="41"/>
      <c r="AZ14" s="38"/>
      <c r="BA14" s="38"/>
      <c r="BB14" s="41"/>
      <c r="BC14" s="40"/>
      <c r="BD14" s="36"/>
      <c r="BE14" s="41"/>
      <c r="BF14" s="36"/>
      <c r="BG14" s="40"/>
      <c r="BH14" s="41"/>
      <c r="BI14" s="41"/>
      <c r="BJ14" s="36"/>
      <c r="BK14" s="38"/>
      <c r="BL14" s="41"/>
      <c r="BM14" s="38"/>
      <c r="BN14" s="36"/>
      <c r="BO14" s="40"/>
      <c r="BP14" s="38"/>
    </row>
    <row r="15" spans="1:128" x14ac:dyDescent="0.3">
      <c r="A15" s="62">
        <v>14</v>
      </c>
      <c r="B15" s="62">
        <v>35</v>
      </c>
      <c r="C15" s="62" t="s">
        <v>276</v>
      </c>
      <c r="D15" s="62" t="s">
        <v>274</v>
      </c>
      <c r="F15" s="62">
        <v>0.43219999999999997</v>
      </c>
      <c r="G15" s="62">
        <f>I15+F15</f>
        <v>7.1956999999999995</v>
      </c>
      <c r="H15" s="62">
        <v>6.3673999999999999</v>
      </c>
      <c r="I15" s="62">
        <v>6.7634999999999996</v>
      </c>
      <c r="J15" s="41"/>
      <c r="K15" s="37"/>
      <c r="L15" s="38"/>
      <c r="M15" s="38"/>
      <c r="N15" s="39"/>
      <c r="O15" s="38"/>
      <c r="P15" s="37"/>
      <c r="Q15" s="41"/>
      <c r="R15" s="40"/>
      <c r="S15" s="38"/>
      <c r="T15" s="38"/>
      <c r="U15" s="41"/>
      <c r="V15" s="38"/>
      <c r="W15" s="38"/>
      <c r="X15" s="36"/>
      <c r="Y15" s="36"/>
      <c r="Z15" s="37"/>
      <c r="AA15" s="36"/>
      <c r="AB15" s="38"/>
      <c r="AC15" s="41"/>
      <c r="AD15" s="41"/>
      <c r="AE15" s="36"/>
      <c r="AF15" s="41"/>
      <c r="AG15" s="39"/>
      <c r="AH15" s="38"/>
      <c r="AI15" s="38"/>
      <c r="AJ15" s="41"/>
      <c r="AK15" s="37"/>
      <c r="AL15" s="37"/>
      <c r="AM15" s="36"/>
      <c r="AN15" s="39"/>
      <c r="AO15" s="41"/>
      <c r="AP15" s="38"/>
      <c r="AQ15" s="38"/>
      <c r="AR15" s="39"/>
      <c r="AS15" s="38"/>
      <c r="AT15" s="38"/>
      <c r="AU15" s="41"/>
      <c r="AV15" s="38"/>
      <c r="AW15" s="41"/>
      <c r="AX15" s="41"/>
      <c r="AY15" s="41"/>
      <c r="AZ15" s="38"/>
      <c r="BA15" s="38"/>
      <c r="BB15" s="41"/>
      <c r="BC15" s="40"/>
      <c r="BD15" s="36"/>
      <c r="BE15" s="41"/>
      <c r="BF15" s="36"/>
      <c r="BG15" s="40"/>
      <c r="BH15" s="41"/>
      <c r="BI15" s="41"/>
      <c r="BJ15" s="36"/>
      <c r="BK15" s="38"/>
      <c r="BL15" s="41"/>
      <c r="BM15" s="38"/>
      <c r="BN15" s="36"/>
      <c r="BO15" s="40"/>
      <c r="BP15" s="38"/>
    </row>
    <row r="16" spans="1:128" x14ac:dyDescent="0.3">
      <c r="A16" s="62">
        <v>15</v>
      </c>
      <c r="B16" s="62">
        <v>36</v>
      </c>
      <c r="C16" s="62" t="s">
        <v>276</v>
      </c>
      <c r="D16" s="62" t="s">
        <v>275</v>
      </c>
      <c r="F16" s="62">
        <v>0.44890000000000002</v>
      </c>
      <c r="G16" s="62">
        <f>I16+F16</f>
        <v>7.1912000000000003</v>
      </c>
      <c r="H16" s="62">
        <v>6.3676000000000004</v>
      </c>
      <c r="I16" s="62">
        <v>6.7423000000000002</v>
      </c>
      <c r="J16" s="41"/>
      <c r="K16" s="37"/>
      <c r="L16" s="38"/>
      <c r="M16" s="38"/>
      <c r="N16" s="39"/>
      <c r="O16" s="38"/>
      <c r="P16" s="37"/>
      <c r="Q16" s="41"/>
      <c r="R16" s="40"/>
      <c r="S16" s="38"/>
      <c r="T16" s="38"/>
      <c r="U16" s="41"/>
      <c r="V16" s="38"/>
      <c r="W16" s="38"/>
      <c r="X16" s="36"/>
      <c r="Y16" s="36"/>
      <c r="Z16" s="37"/>
      <c r="AA16" s="36"/>
      <c r="AB16" s="38"/>
      <c r="AC16" s="41"/>
      <c r="AD16" s="41"/>
      <c r="AE16" s="36"/>
      <c r="AF16" s="41"/>
      <c r="AG16" s="39"/>
      <c r="AH16" s="38"/>
      <c r="AI16" s="38"/>
      <c r="AJ16" s="41"/>
      <c r="AK16" s="37"/>
      <c r="AL16" s="37"/>
      <c r="AM16" s="36"/>
      <c r="AN16" s="39"/>
      <c r="AO16" s="41"/>
      <c r="AP16" s="38"/>
      <c r="AQ16" s="38"/>
      <c r="AR16" s="39"/>
      <c r="AS16" s="38"/>
      <c r="AT16" s="38"/>
      <c r="AU16" s="41"/>
      <c r="AV16" s="38"/>
      <c r="AW16" s="41"/>
      <c r="AX16" s="41"/>
      <c r="AY16" s="41"/>
      <c r="AZ16" s="41"/>
      <c r="BA16" s="38"/>
      <c r="BB16" s="41"/>
      <c r="BC16" s="40"/>
      <c r="BD16" s="36"/>
      <c r="BE16" s="41"/>
      <c r="BF16" s="36"/>
      <c r="BG16" s="40"/>
      <c r="BH16" s="41"/>
      <c r="BI16" s="41"/>
      <c r="BJ16" s="36"/>
      <c r="BK16" s="38"/>
      <c r="BL16" s="41"/>
      <c r="BM16" s="38"/>
      <c r="BN16" s="36"/>
      <c r="BO16" s="40"/>
      <c r="BP16" s="38"/>
    </row>
    <row r="17" spans="1:68" x14ac:dyDescent="0.3">
      <c r="A17" s="62">
        <v>16</v>
      </c>
      <c r="B17" s="62">
        <v>49</v>
      </c>
      <c r="C17" s="62" t="s">
        <v>266</v>
      </c>
      <c r="D17" s="62" t="s">
        <v>273</v>
      </c>
      <c r="F17" s="62">
        <v>0.42430000000000001</v>
      </c>
      <c r="G17" s="62">
        <f>I17+F17</f>
        <v>7.1736999999999993</v>
      </c>
      <c r="H17" s="62">
        <v>6.4547999999999996</v>
      </c>
      <c r="I17" s="62">
        <v>6.7493999999999996</v>
      </c>
      <c r="J17" s="41"/>
      <c r="K17" s="37"/>
      <c r="L17" s="38"/>
      <c r="M17" s="38"/>
      <c r="N17" s="40"/>
      <c r="O17" s="38"/>
      <c r="P17" s="37"/>
      <c r="Q17" s="41"/>
      <c r="R17" s="40"/>
      <c r="S17" s="38"/>
      <c r="T17" s="38"/>
      <c r="U17" s="41"/>
      <c r="V17" s="38"/>
      <c r="W17" s="38"/>
      <c r="X17" s="36"/>
      <c r="Y17" s="36"/>
      <c r="Z17" s="37"/>
      <c r="AA17" s="36"/>
      <c r="AB17" s="38"/>
      <c r="AC17" s="41"/>
      <c r="AD17" s="41"/>
      <c r="AE17" s="36"/>
      <c r="AF17" s="41"/>
      <c r="AG17" s="39"/>
      <c r="AH17" s="38"/>
      <c r="AI17" s="38"/>
      <c r="AJ17" s="41"/>
      <c r="AK17" s="37"/>
      <c r="AL17" s="39"/>
      <c r="AM17" s="41"/>
      <c r="AN17" s="39"/>
      <c r="AO17" s="41"/>
      <c r="AP17" s="38"/>
      <c r="AQ17" s="38"/>
      <c r="AR17" s="39"/>
      <c r="AS17" s="38"/>
      <c r="AT17" s="38"/>
      <c r="AU17" s="41"/>
      <c r="AV17" s="38"/>
      <c r="AW17" s="41"/>
      <c r="AX17" s="41"/>
      <c r="AY17" s="41"/>
      <c r="AZ17" s="38"/>
      <c r="BA17" s="38"/>
      <c r="BB17" s="41"/>
      <c r="BC17" s="40"/>
      <c r="BD17" s="36"/>
      <c r="BE17" s="41"/>
      <c r="BF17" s="36"/>
      <c r="BG17" s="40"/>
      <c r="BH17" s="41"/>
      <c r="BI17" s="41"/>
      <c r="BJ17" s="36"/>
      <c r="BK17" s="38"/>
      <c r="BL17" s="41"/>
      <c r="BM17" s="38"/>
      <c r="BN17" s="36"/>
      <c r="BO17" s="40"/>
      <c r="BP17" s="38"/>
    </row>
    <row r="18" spans="1:68" x14ac:dyDescent="0.3">
      <c r="A18" s="62">
        <v>17</v>
      </c>
      <c r="B18" s="62">
        <v>50</v>
      </c>
      <c r="C18" s="62" t="s">
        <v>266</v>
      </c>
      <c r="D18" s="62" t="s">
        <v>274</v>
      </c>
      <c r="F18" s="62">
        <v>0.41889999999999999</v>
      </c>
      <c r="G18" s="62">
        <f>I18+F18</f>
        <v>7.1777999999999995</v>
      </c>
      <c r="H18" s="62">
        <v>6.3377999999999997</v>
      </c>
      <c r="I18" s="62">
        <v>6.7588999999999997</v>
      </c>
      <c r="J18" s="41"/>
      <c r="K18" s="39"/>
      <c r="L18" s="38"/>
      <c r="M18" s="38"/>
      <c r="N18" s="40"/>
      <c r="O18" s="38"/>
      <c r="P18" s="37"/>
      <c r="Q18" s="41"/>
      <c r="R18" s="40"/>
      <c r="S18" s="38"/>
      <c r="T18" s="38"/>
      <c r="U18" s="41"/>
      <c r="V18" s="38"/>
      <c r="W18" s="36"/>
      <c r="X18" s="36"/>
      <c r="Y18" s="36"/>
      <c r="Z18" s="37"/>
      <c r="AA18" s="36"/>
      <c r="AB18" s="38"/>
      <c r="AC18" s="41"/>
      <c r="AD18" s="41"/>
      <c r="AE18" s="36"/>
      <c r="AF18" s="41"/>
      <c r="AG18" s="39"/>
      <c r="AH18" s="38"/>
      <c r="AI18" s="38"/>
      <c r="AJ18" s="41"/>
      <c r="AK18" s="37"/>
      <c r="AL18" s="39"/>
      <c r="AM18" s="41"/>
      <c r="AN18" s="37"/>
      <c r="AO18" s="41"/>
      <c r="AP18" s="38"/>
      <c r="AQ18" s="38"/>
      <c r="AR18" s="39"/>
      <c r="AS18" s="38"/>
      <c r="AT18" s="38"/>
      <c r="AU18" s="41"/>
      <c r="AV18" s="38"/>
      <c r="AW18" s="41"/>
      <c r="AX18" s="41"/>
      <c r="AY18" s="41"/>
      <c r="AZ18" s="41"/>
      <c r="BA18" s="38"/>
      <c r="BB18" s="41"/>
      <c r="BC18" s="40"/>
      <c r="BD18" s="36"/>
      <c r="BE18" s="41"/>
      <c r="BF18" s="36"/>
      <c r="BG18" s="40"/>
      <c r="BH18" s="41"/>
      <c r="BI18" s="41"/>
      <c r="BJ18" s="36"/>
      <c r="BK18" s="38"/>
      <c r="BL18" s="41"/>
      <c r="BM18" s="38"/>
      <c r="BN18" s="36"/>
      <c r="BO18" s="40"/>
      <c r="BP18" s="38"/>
    </row>
    <row r="19" spans="1:68" x14ac:dyDescent="0.3">
      <c r="A19" s="62">
        <v>18</v>
      </c>
      <c r="B19" s="62">
        <v>51</v>
      </c>
      <c r="C19" s="62" t="s">
        <v>266</v>
      </c>
      <c r="D19" s="62" t="s">
        <v>275</v>
      </c>
      <c r="F19" s="62">
        <v>0.44869999999999999</v>
      </c>
      <c r="G19" s="62">
        <f>I19+F19</f>
        <v>7.0855999999999995</v>
      </c>
      <c r="H19" s="62">
        <v>6.351</v>
      </c>
      <c r="I19" s="62">
        <v>6.6368999999999998</v>
      </c>
      <c r="J19" s="41"/>
      <c r="K19" s="39"/>
      <c r="L19" s="38"/>
      <c r="M19" s="38"/>
      <c r="N19" s="40"/>
      <c r="O19" s="38"/>
      <c r="P19" s="37"/>
      <c r="Q19" s="41"/>
      <c r="R19" s="40"/>
      <c r="S19" s="38"/>
      <c r="T19" s="38"/>
      <c r="U19" s="41"/>
      <c r="V19" s="38"/>
      <c r="W19" s="36"/>
      <c r="X19" s="36"/>
      <c r="Y19" s="36"/>
      <c r="Z19" s="37"/>
      <c r="AA19" s="36"/>
      <c r="AB19" s="38"/>
      <c r="AC19" s="41"/>
      <c r="AD19" s="41"/>
      <c r="AE19" s="36"/>
      <c r="AF19" s="41"/>
      <c r="AG19" s="39"/>
      <c r="AH19" s="38"/>
      <c r="AI19" s="38"/>
      <c r="AJ19" s="41"/>
      <c r="AK19" s="37"/>
      <c r="AL19" s="39"/>
      <c r="AM19" s="41"/>
      <c r="AN19" s="39"/>
      <c r="AO19" s="41"/>
      <c r="AP19" s="38"/>
      <c r="AQ19" s="38"/>
      <c r="AR19" s="39"/>
      <c r="AS19" s="38"/>
      <c r="AT19" s="38"/>
      <c r="AU19" s="41"/>
      <c r="AV19" s="38"/>
      <c r="AW19" s="41"/>
      <c r="AX19" s="41"/>
      <c r="AY19" s="41"/>
      <c r="AZ19" s="41"/>
      <c r="BA19" s="38"/>
      <c r="BB19" s="41"/>
      <c r="BC19" s="40"/>
      <c r="BD19" s="36"/>
      <c r="BE19" s="41"/>
      <c r="BF19" s="36"/>
      <c r="BG19" s="40"/>
      <c r="BH19" s="41"/>
      <c r="BI19" s="41"/>
      <c r="BJ19" s="36"/>
      <c r="BK19" s="38"/>
      <c r="BL19" s="41"/>
      <c r="BM19" s="38"/>
      <c r="BN19" s="36"/>
      <c r="BO19" s="40"/>
      <c r="BP19" s="38"/>
    </row>
    <row r="20" spans="1:68" x14ac:dyDescent="0.3">
      <c r="A20" s="62">
        <v>19</v>
      </c>
      <c r="B20" s="62">
        <v>19</v>
      </c>
      <c r="C20" s="62" t="s">
        <v>258</v>
      </c>
      <c r="D20" s="62" t="s">
        <v>273</v>
      </c>
      <c r="F20" s="62">
        <v>0.42670000000000002</v>
      </c>
      <c r="G20" s="62">
        <f>I20+F20</f>
        <v>7.1623999999999999</v>
      </c>
      <c r="H20" s="62">
        <v>6.5063000000000004</v>
      </c>
      <c r="I20" s="62">
        <v>6.7356999999999996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x14ac:dyDescent="0.3">
      <c r="A21" s="62">
        <v>20</v>
      </c>
      <c r="B21" s="62">
        <v>20</v>
      </c>
      <c r="C21" s="62" t="s">
        <v>258</v>
      </c>
      <c r="D21" s="62" t="s">
        <v>274</v>
      </c>
      <c r="F21" s="62">
        <v>0.44159999999999999</v>
      </c>
      <c r="G21" s="62">
        <f>I21+F21</f>
        <v>7.2282999999999999</v>
      </c>
      <c r="H21" s="62">
        <v>6.3781999999999996</v>
      </c>
      <c r="I21" s="62">
        <v>6.7866999999999997</v>
      </c>
      <c r="J21" s="41"/>
      <c r="K21" s="37"/>
      <c r="L21" s="38"/>
      <c r="M21" s="38"/>
      <c r="N21" s="40"/>
      <c r="O21" s="38"/>
      <c r="P21" s="37"/>
      <c r="Q21" s="36"/>
      <c r="R21" s="40"/>
      <c r="S21" s="38"/>
      <c r="T21" s="38"/>
      <c r="U21" s="36"/>
      <c r="V21" s="38"/>
      <c r="W21" s="38"/>
      <c r="X21" s="36"/>
      <c r="Y21" s="36"/>
      <c r="Z21" s="37"/>
      <c r="AA21" s="36"/>
      <c r="AB21" s="38"/>
      <c r="AC21" s="41"/>
      <c r="AD21" s="41"/>
      <c r="AE21" s="36"/>
      <c r="AF21" s="41"/>
      <c r="AG21" s="39"/>
      <c r="AH21" s="38"/>
      <c r="AI21" s="38"/>
      <c r="AJ21" s="41"/>
      <c r="AK21" s="37"/>
      <c r="AL21" s="39"/>
      <c r="AM21" s="36"/>
      <c r="AN21" s="40"/>
      <c r="AO21" s="41"/>
      <c r="AP21" s="38"/>
      <c r="AQ21" s="38"/>
      <c r="AR21" s="39"/>
      <c r="AS21" s="38"/>
      <c r="AT21" s="38"/>
      <c r="AU21" s="41"/>
      <c r="AV21" s="38"/>
      <c r="AW21" s="41"/>
      <c r="AX21" s="41"/>
      <c r="AY21" s="41"/>
      <c r="AZ21" s="38"/>
      <c r="BA21" s="38"/>
      <c r="BB21" s="41"/>
      <c r="BC21" s="40"/>
      <c r="BD21" s="36"/>
      <c r="BE21" s="41"/>
      <c r="BF21" s="36"/>
      <c r="BG21" s="40"/>
      <c r="BH21" s="41"/>
      <c r="BI21" s="41"/>
      <c r="BJ21" s="36"/>
      <c r="BK21" s="38"/>
      <c r="BL21" s="41"/>
      <c r="BM21" s="38"/>
      <c r="BN21" s="36"/>
      <c r="BO21" s="40"/>
      <c r="BP21" s="38"/>
    </row>
    <row r="22" spans="1:68" x14ac:dyDescent="0.3">
      <c r="A22" s="62">
        <v>21</v>
      </c>
      <c r="B22" s="62">
        <v>21</v>
      </c>
      <c r="C22" s="62" t="s">
        <v>258</v>
      </c>
      <c r="D22" s="62" t="s">
        <v>275</v>
      </c>
      <c r="F22" s="62">
        <v>0.44219999999999998</v>
      </c>
      <c r="G22" s="62">
        <f>I22+F22</f>
        <v>7.1826999999999996</v>
      </c>
      <c r="H22" s="62">
        <v>6.3407999999999998</v>
      </c>
      <c r="I22" s="62">
        <v>6.7404999999999999</v>
      </c>
      <c r="J22" s="41"/>
      <c r="K22" s="39"/>
      <c r="L22" s="38"/>
      <c r="M22" s="38"/>
      <c r="N22" s="40"/>
      <c r="O22" s="38"/>
      <c r="P22" s="37"/>
      <c r="Q22" s="41"/>
      <c r="R22" s="40"/>
      <c r="S22" s="38"/>
      <c r="T22" s="38"/>
      <c r="U22" s="41"/>
      <c r="V22" s="38"/>
      <c r="W22" s="36"/>
      <c r="X22" s="36"/>
      <c r="Y22" s="36"/>
      <c r="Z22" s="37"/>
      <c r="AA22" s="36"/>
      <c r="AB22" s="38"/>
      <c r="AC22" s="41"/>
      <c r="AD22" s="41"/>
      <c r="AE22" s="36"/>
      <c r="AF22" s="41"/>
      <c r="AG22" s="39"/>
      <c r="AH22" s="38"/>
      <c r="AI22" s="38"/>
      <c r="AJ22" s="41"/>
      <c r="AK22" s="37"/>
      <c r="AL22" s="39"/>
      <c r="AM22" s="41"/>
      <c r="AN22" s="40"/>
      <c r="AO22" s="41"/>
      <c r="AP22" s="38"/>
      <c r="AQ22" s="38"/>
      <c r="AR22" s="39"/>
      <c r="AS22" s="38"/>
      <c r="AT22" s="38"/>
      <c r="AU22" s="41"/>
      <c r="AV22" s="38"/>
      <c r="AW22" s="41"/>
      <c r="AX22" s="41"/>
      <c r="AY22" s="41"/>
      <c r="AZ22" s="38"/>
      <c r="BA22" s="38"/>
      <c r="BB22" s="41"/>
      <c r="BC22" s="40"/>
      <c r="BD22" s="36"/>
      <c r="BE22" s="41"/>
      <c r="BF22" s="36"/>
      <c r="BG22" s="40"/>
      <c r="BH22" s="41"/>
      <c r="BI22" s="41"/>
      <c r="BJ22" s="36"/>
      <c r="BK22" s="38"/>
      <c r="BL22" s="41"/>
      <c r="BM22" s="38"/>
      <c r="BN22" s="36"/>
      <c r="BO22" s="40"/>
      <c r="BP22" s="38"/>
    </row>
    <row r="23" spans="1:68" x14ac:dyDescent="0.3">
      <c r="A23" s="62">
        <v>22</v>
      </c>
      <c r="B23" s="62">
        <v>43</v>
      </c>
      <c r="C23" s="62" t="s">
        <v>262</v>
      </c>
      <c r="D23" s="62" t="s">
        <v>273</v>
      </c>
      <c r="F23" s="62">
        <v>0.43140000000000001</v>
      </c>
      <c r="G23" s="62">
        <f>I23+F23</f>
        <v>7.2103000000000002</v>
      </c>
      <c r="H23" s="62">
        <v>6.3738999999999999</v>
      </c>
      <c r="I23" s="62">
        <v>6.7789000000000001</v>
      </c>
      <c r="J23" s="41"/>
      <c r="K23" s="37"/>
      <c r="L23" s="38"/>
      <c r="M23" s="38"/>
      <c r="N23" s="39"/>
      <c r="O23" s="38"/>
      <c r="P23" s="37"/>
      <c r="Q23" s="36"/>
      <c r="R23" s="40"/>
      <c r="S23" s="38"/>
      <c r="T23" s="38"/>
      <c r="U23" s="36"/>
      <c r="V23" s="38"/>
      <c r="W23" s="38"/>
      <c r="X23" s="36"/>
      <c r="Y23" s="36"/>
      <c r="Z23" s="37"/>
      <c r="AA23" s="36"/>
      <c r="AB23" s="38"/>
      <c r="AC23" s="41"/>
      <c r="AD23" s="41"/>
      <c r="AE23" s="36"/>
      <c r="AF23" s="41"/>
      <c r="AG23" s="39"/>
      <c r="AH23" s="38"/>
      <c r="AI23" s="38"/>
      <c r="AJ23" s="41"/>
      <c r="AK23" s="37"/>
      <c r="AL23" s="37"/>
      <c r="AM23" s="36"/>
      <c r="AN23" s="39"/>
      <c r="AO23" s="41"/>
      <c r="AP23" s="38"/>
      <c r="AQ23" s="38"/>
      <c r="AR23" s="39"/>
      <c r="AS23" s="38"/>
      <c r="AT23" s="38"/>
      <c r="AU23" s="41"/>
      <c r="AV23" s="38"/>
      <c r="AW23" s="41"/>
      <c r="AX23" s="41"/>
      <c r="AY23" s="41"/>
      <c r="AZ23" s="38"/>
      <c r="BA23" s="38"/>
      <c r="BB23" s="41"/>
      <c r="BC23" s="40"/>
      <c r="BD23" s="36"/>
      <c r="BE23" s="41"/>
      <c r="BF23" s="36"/>
      <c r="BG23" s="40"/>
      <c r="BH23" s="41"/>
      <c r="BI23" s="41"/>
      <c r="BJ23" s="36"/>
      <c r="BK23" s="38"/>
      <c r="BL23" s="41"/>
      <c r="BM23" s="38"/>
      <c r="BN23" s="36"/>
      <c r="BO23" s="40"/>
      <c r="BP23" s="38"/>
    </row>
    <row r="24" spans="1:68" x14ac:dyDescent="0.3">
      <c r="A24" s="62">
        <v>23</v>
      </c>
      <c r="B24" s="62">
        <v>44</v>
      </c>
      <c r="C24" s="62" t="s">
        <v>262</v>
      </c>
      <c r="D24" s="62" t="s">
        <v>274</v>
      </c>
      <c r="F24" s="62">
        <v>0.4199</v>
      </c>
      <c r="G24" s="62">
        <f>I24+F24</f>
        <v>7.1005000000000003</v>
      </c>
      <c r="H24" s="62">
        <v>6.3761000000000001</v>
      </c>
      <c r="I24" s="62">
        <v>6.6806000000000001</v>
      </c>
      <c r="J24" s="41"/>
      <c r="K24" s="37"/>
      <c r="L24" s="38"/>
      <c r="M24" s="38"/>
      <c r="N24" s="39"/>
      <c r="O24" s="38"/>
      <c r="P24" s="37"/>
      <c r="Q24" s="36"/>
      <c r="R24" s="40"/>
      <c r="S24" s="38"/>
      <c r="T24" s="38"/>
      <c r="U24" s="41"/>
      <c r="V24" s="38"/>
      <c r="W24" s="38"/>
      <c r="X24" s="36"/>
      <c r="Y24" s="36"/>
      <c r="Z24" s="37"/>
      <c r="AA24" s="36"/>
      <c r="AB24" s="38"/>
      <c r="AC24" s="41"/>
      <c r="AD24" s="41"/>
      <c r="AE24" s="36"/>
      <c r="AF24" s="41"/>
      <c r="AG24" s="39"/>
      <c r="AH24" s="38"/>
      <c r="AI24" s="38"/>
      <c r="AJ24" s="41"/>
      <c r="AK24" s="37"/>
      <c r="AL24" s="37"/>
      <c r="AM24" s="36"/>
      <c r="AN24" s="39"/>
      <c r="AO24" s="41"/>
      <c r="AP24" s="38"/>
      <c r="AQ24" s="38"/>
      <c r="AR24" s="39"/>
      <c r="AS24" s="38"/>
      <c r="AT24" s="38"/>
      <c r="AU24" s="41"/>
      <c r="AV24" s="38"/>
      <c r="AW24" s="41"/>
      <c r="AX24" s="41"/>
      <c r="AY24" s="41"/>
      <c r="AZ24" s="38"/>
      <c r="BA24" s="38"/>
      <c r="BB24" s="41"/>
      <c r="BC24" s="40"/>
      <c r="BD24" s="36"/>
      <c r="BE24" s="41"/>
      <c r="BF24" s="36"/>
      <c r="BG24" s="40"/>
      <c r="BH24" s="41"/>
      <c r="BI24" s="41"/>
      <c r="BJ24" s="36"/>
      <c r="BK24" s="38"/>
      <c r="BL24" s="41"/>
      <c r="BM24" s="38"/>
      <c r="BN24" s="36"/>
      <c r="BO24" s="40"/>
      <c r="BP24" s="38"/>
    </row>
    <row r="25" spans="1:68" x14ac:dyDescent="0.3">
      <c r="A25" s="62">
        <v>24</v>
      </c>
      <c r="B25" s="62">
        <v>45</v>
      </c>
      <c r="C25" s="62" t="s">
        <v>262</v>
      </c>
      <c r="D25" s="62" t="s">
        <v>275</v>
      </c>
      <c r="F25" s="62">
        <v>0.4239</v>
      </c>
      <c r="G25" s="62">
        <f>I25+F25</f>
        <v>7.1463999999999999</v>
      </c>
      <c r="H25" s="62">
        <v>6.4523999999999999</v>
      </c>
      <c r="I25" s="62">
        <v>6.7225000000000001</v>
      </c>
      <c r="J25" s="41"/>
      <c r="K25" s="37"/>
      <c r="L25" s="38"/>
      <c r="M25" s="38"/>
      <c r="N25" s="39"/>
      <c r="O25" s="38"/>
      <c r="P25" s="37"/>
      <c r="Q25" s="41"/>
      <c r="R25" s="40"/>
      <c r="S25" s="38"/>
      <c r="T25" s="38"/>
      <c r="U25" s="41"/>
      <c r="V25" s="38"/>
      <c r="W25" s="38"/>
      <c r="X25" s="36"/>
      <c r="Y25" s="36"/>
      <c r="Z25" s="37"/>
      <c r="AA25" s="36"/>
      <c r="AB25" s="38"/>
      <c r="AC25" s="41"/>
      <c r="AD25" s="41"/>
      <c r="AE25" s="36"/>
      <c r="AF25" s="41"/>
      <c r="AG25" s="39"/>
      <c r="AH25" s="38"/>
      <c r="AI25" s="38"/>
      <c r="AJ25" s="41"/>
      <c r="AK25" s="37"/>
      <c r="AL25" s="37"/>
      <c r="AM25" s="36"/>
      <c r="AN25" s="39"/>
      <c r="AO25" s="41"/>
      <c r="AP25" s="38"/>
      <c r="AQ25" s="38"/>
      <c r="AR25" s="39"/>
      <c r="AS25" s="38"/>
      <c r="AT25" s="38"/>
      <c r="AU25" s="41"/>
      <c r="AV25" s="38"/>
      <c r="AW25" s="41"/>
      <c r="AX25" s="41"/>
      <c r="AY25" s="41"/>
      <c r="AZ25" s="38"/>
      <c r="BA25" s="38"/>
      <c r="BB25" s="41"/>
      <c r="BC25" s="40"/>
      <c r="BD25" s="36"/>
      <c r="BE25" s="41"/>
      <c r="BF25" s="36"/>
      <c r="BG25" s="40"/>
      <c r="BH25" s="41"/>
      <c r="BI25" s="41"/>
      <c r="BJ25" s="36"/>
      <c r="BK25" s="38"/>
      <c r="BL25" s="41"/>
      <c r="BM25" s="38"/>
      <c r="BN25" s="36"/>
      <c r="BO25" s="40"/>
      <c r="BP25" s="38"/>
    </row>
    <row r="26" spans="1:68" x14ac:dyDescent="0.3">
      <c r="A26" s="62">
        <v>25</v>
      </c>
      <c r="B26" s="62">
        <v>22</v>
      </c>
      <c r="C26" s="62" t="s">
        <v>260</v>
      </c>
      <c r="D26" s="62" t="s">
        <v>273</v>
      </c>
      <c r="F26" s="62">
        <v>0.42880000000000001</v>
      </c>
      <c r="G26" s="62">
        <f>I26+F26</f>
        <v>7.1899999999999995</v>
      </c>
      <c r="H26" s="62">
        <v>6.3973000000000004</v>
      </c>
      <c r="I26" s="62">
        <v>6.7611999999999997</v>
      </c>
      <c r="J26" s="41"/>
      <c r="K26" s="37"/>
      <c r="L26" s="38"/>
      <c r="M26" s="38"/>
      <c r="N26" s="40"/>
      <c r="O26" s="38"/>
      <c r="P26" s="37"/>
      <c r="Q26" s="36"/>
      <c r="R26" s="40"/>
      <c r="S26" s="38"/>
      <c r="T26" s="38"/>
      <c r="U26" s="36"/>
      <c r="V26" s="38"/>
      <c r="W26" s="38"/>
      <c r="X26" s="36"/>
      <c r="Y26" s="36"/>
      <c r="Z26" s="37"/>
      <c r="AA26" s="36"/>
      <c r="AB26" s="38"/>
      <c r="AC26" s="41"/>
      <c r="AD26" s="41"/>
      <c r="AE26" s="36"/>
      <c r="AF26" s="41"/>
      <c r="AG26" s="39"/>
      <c r="AH26" s="38"/>
      <c r="AI26" s="38"/>
      <c r="AJ26" s="41"/>
      <c r="AK26" s="37"/>
      <c r="AL26" s="39"/>
      <c r="AM26" s="36"/>
      <c r="AN26" s="40"/>
      <c r="AO26" s="41"/>
      <c r="AP26" s="38"/>
      <c r="AQ26" s="38"/>
      <c r="AR26" s="39"/>
      <c r="AS26" s="38"/>
      <c r="AT26" s="38"/>
      <c r="AU26" s="41"/>
      <c r="AV26" s="38"/>
      <c r="AW26" s="41"/>
      <c r="AX26" s="41"/>
      <c r="AY26" s="41"/>
      <c r="AZ26" s="38"/>
      <c r="BA26" s="38"/>
      <c r="BB26" s="41"/>
      <c r="BC26" s="40"/>
      <c r="BD26" s="36"/>
      <c r="BE26" s="41"/>
      <c r="BF26" s="36"/>
      <c r="BG26" s="40"/>
      <c r="BH26" s="41"/>
      <c r="BI26" s="41"/>
      <c r="BJ26" s="36"/>
      <c r="BK26" s="38"/>
      <c r="BL26" s="41"/>
      <c r="BM26" s="38"/>
      <c r="BN26" s="36"/>
      <c r="BO26" s="40"/>
      <c r="BP26" s="38"/>
    </row>
    <row r="27" spans="1:68" x14ac:dyDescent="0.3">
      <c r="A27" s="62">
        <v>26</v>
      </c>
      <c r="B27" s="62">
        <v>23</v>
      </c>
      <c r="C27" s="62" t="s">
        <v>260</v>
      </c>
      <c r="D27" s="62" t="s">
        <v>274</v>
      </c>
      <c r="F27" s="62">
        <v>0.41549999999999998</v>
      </c>
      <c r="G27" s="62">
        <f>I27+F27</f>
        <v>7.0129999999999999</v>
      </c>
      <c r="H27" s="62">
        <v>6.4048999999999996</v>
      </c>
      <c r="I27" s="62">
        <v>6.5975000000000001</v>
      </c>
      <c r="J27" s="41"/>
      <c r="K27" s="37"/>
      <c r="L27" s="38"/>
      <c r="M27" s="38"/>
      <c r="N27" s="40"/>
      <c r="O27" s="38"/>
      <c r="P27" s="37"/>
      <c r="Q27" s="36"/>
      <c r="R27" s="40"/>
      <c r="S27" s="38"/>
      <c r="T27" s="38"/>
      <c r="U27" s="36"/>
      <c r="V27" s="38"/>
      <c r="W27" s="38"/>
      <c r="X27" s="36"/>
      <c r="Y27" s="36"/>
      <c r="Z27" s="37"/>
      <c r="AA27" s="36"/>
      <c r="AB27" s="38"/>
      <c r="AC27" s="41"/>
      <c r="AD27" s="41"/>
      <c r="AE27" s="36"/>
      <c r="AF27" s="41"/>
      <c r="AG27" s="39"/>
      <c r="AH27" s="38"/>
      <c r="AI27" s="38"/>
      <c r="AJ27" s="41"/>
      <c r="AK27" s="37"/>
      <c r="AL27" s="39"/>
      <c r="AM27" s="36"/>
      <c r="AN27" s="40"/>
      <c r="AO27" s="41"/>
      <c r="AP27" s="38"/>
      <c r="AQ27" s="38"/>
      <c r="AR27" s="39"/>
      <c r="AS27" s="38"/>
      <c r="AT27" s="38"/>
      <c r="AU27" s="41"/>
      <c r="AV27" s="38"/>
      <c r="AW27" s="41"/>
      <c r="AX27" s="41"/>
      <c r="AY27" s="41"/>
      <c r="AZ27" s="38"/>
      <c r="BA27" s="38"/>
      <c r="BB27" s="41"/>
      <c r="BC27" s="40"/>
      <c r="BD27" s="36"/>
      <c r="BE27" s="41"/>
      <c r="BF27" s="36"/>
      <c r="BG27" s="40"/>
      <c r="BH27" s="41"/>
      <c r="BI27" s="41"/>
      <c r="BJ27" s="36"/>
      <c r="BK27" s="38"/>
      <c r="BL27" s="41"/>
      <c r="BM27" s="38"/>
      <c r="BN27" s="36"/>
      <c r="BO27" s="40"/>
      <c r="BP27" s="38"/>
    </row>
    <row r="28" spans="1:68" x14ac:dyDescent="0.3">
      <c r="A28" s="62">
        <v>27</v>
      </c>
      <c r="B28" s="62">
        <v>24</v>
      </c>
      <c r="C28" s="62" t="s">
        <v>260</v>
      </c>
      <c r="D28" s="62" t="s">
        <v>275</v>
      </c>
      <c r="F28" s="62">
        <v>0.44090000000000001</v>
      </c>
      <c r="G28" s="62">
        <f>I28+F28</f>
        <v>7.0784000000000002</v>
      </c>
      <c r="H28" s="62">
        <v>6.3346999999999998</v>
      </c>
      <c r="I28" s="62">
        <v>6.6375000000000002</v>
      </c>
      <c r="J28" s="41"/>
      <c r="K28" s="37"/>
      <c r="L28" s="38"/>
      <c r="M28" s="38"/>
      <c r="N28" s="40"/>
      <c r="O28" s="38"/>
      <c r="P28" s="37"/>
      <c r="Q28" s="36"/>
      <c r="R28" s="40"/>
      <c r="S28" s="38"/>
      <c r="T28" s="38"/>
      <c r="U28" s="36"/>
      <c r="V28" s="38"/>
      <c r="W28" s="38"/>
      <c r="X28" s="36"/>
      <c r="Y28" s="36"/>
      <c r="Z28" s="37"/>
      <c r="AA28" s="36"/>
      <c r="AB28" s="38"/>
      <c r="AC28" s="41"/>
      <c r="AD28" s="41"/>
      <c r="AE28" s="36"/>
      <c r="AF28" s="41"/>
      <c r="AG28" s="39"/>
      <c r="AH28" s="38"/>
      <c r="AI28" s="38"/>
      <c r="AJ28" s="41"/>
      <c r="AK28" s="37"/>
      <c r="AL28" s="39"/>
      <c r="AM28" s="36"/>
      <c r="AN28" s="40"/>
      <c r="AO28" s="41"/>
      <c r="AP28" s="38"/>
      <c r="AQ28" s="38"/>
      <c r="AR28" s="39"/>
      <c r="AS28" s="38"/>
      <c r="AT28" s="38"/>
      <c r="AU28" s="41"/>
      <c r="AV28" s="38"/>
      <c r="AW28" s="41"/>
      <c r="AX28" s="41"/>
      <c r="AY28" s="41"/>
      <c r="AZ28" s="38"/>
      <c r="BA28" s="38"/>
      <c r="BB28" s="41"/>
      <c r="BC28" s="40"/>
      <c r="BD28" s="36"/>
      <c r="BE28" s="41"/>
      <c r="BF28" s="36"/>
      <c r="BG28" s="40"/>
      <c r="BH28" s="41"/>
      <c r="BI28" s="41"/>
      <c r="BJ28" s="36"/>
      <c r="BK28" s="38"/>
      <c r="BL28" s="41"/>
      <c r="BM28" s="38"/>
      <c r="BN28" s="36"/>
      <c r="BO28" s="40"/>
      <c r="BP28" s="38"/>
    </row>
    <row r="29" spans="1:68" x14ac:dyDescent="0.3">
      <c r="A29" s="62">
        <v>28</v>
      </c>
      <c r="B29" s="62">
        <v>40</v>
      </c>
      <c r="C29" s="62" t="s">
        <v>264</v>
      </c>
      <c r="D29" s="62" t="s">
        <v>273</v>
      </c>
      <c r="F29" s="62">
        <v>0.40510000000000002</v>
      </c>
      <c r="G29" s="62">
        <f>I29+F29</f>
        <v>7.1445999999999996</v>
      </c>
      <c r="H29" s="62">
        <v>6.3784999999999998</v>
      </c>
      <c r="I29" s="62">
        <v>6.7394999999999996</v>
      </c>
      <c r="J29" s="41"/>
      <c r="K29" s="37"/>
      <c r="L29" s="38"/>
      <c r="M29" s="38"/>
      <c r="N29" s="39"/>
      <c r="O29" s="38"/>
      <c r="P29" s="37"/>
      <c r="Q29" s="36"/>
      <c r="R29" s="40"/>
      <c r="S29" s="38"/>
      <c r="T29" s="38"/>
      <c r="U29" s="41"/>
      <c r="V29" s="38"/>
      <c r="W29" s="38"/>
      <c r="X29" s="36"/>
      <c r="Y29" s="36"/>
      <c r="Z29" s="37"/>
      <c r="AA29" s="36"/>
      <c r="AB29" s="38"/>
      <c r="AC29" s="41"/>
      <c r="AD29" s="41"/>
      <c r="AE29" s="36"/>
      <c r="AF29" s="41"/>
      <c r="AG29" s="39"/>
      <c r="AH29" s="38"/>
      <c r="AI29" s="38"/>
      <c r="AJ29" s="41"/>
      <c r="AK29" s="37"/>
      <c r="AL29" s="37"/>
      <c r="AM29" s="36"/>
      <c r="AN29" s="39"/>
      <c r="AO29" s="41"/>
      <c r="AP29" s="38"/>
      <c r="AQ29" s="38"/>
      <c r="AR29" s="39"/>
      <c r="AS29" s="38"/>
      <c r="AT29" s="38"/>
      <c r="AU29" s="41"/>
      <c r="AV29" s="38"/>
      <c r="AW29" s="41"/>
      <c r="AX29" s="41"/>
      <c r="AY29" s="41"/>
      <c r="AZ29" s="38"/>
      <c r="BA29" s="38"/>
      <c r="BB29" s="41"/>
      <c r="BC29" s="40"/>
      <c r="BD29" s="36"/>
      <c r="BE29" s="41"/>
      <c r="BF29" s="36"/>
      <c r="BG29" s="40"/>
      <c r="BH29" s="41"/>
      <c r="BI29" s="41"/>
      <c r="BJ29" s="36"/>
      <c r="BK29" s="38"/>
      <c r="BL29" s="41"/>
      <c r="BM29" s="38"/>
      <c r="BN29" s="36"/>
      <c r="BO29" s="40"/>
      <c r="BP29" s="38"/>
    </row>
    <row r="30" spans="1:68" x14ac:dyDescent="0.3">
      <c r="A30" s="62">
        <v>29</v>
      </c>
      <c r="B30" s="62">
        <v>41</v>
      </c>
      <c r="C30" s="62" t="s">
        <v>264</v>
      </c>
      <c r="D30" s="62" t="s">
        <v>274</v>
      </c>
      <c r="F30" s="62">
        <v>0.42680000000000001</v>
      </c>
      <c r="G30" s="62">
        <f>I30+F30</f>
        <v>7.0983999999999998</v>
      </c>
      <c r="H30" s="62">
        <v>6.4031000000000002</v>
      </c>
      <c r="I30" s="62">
        <v>6.6715999999999998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1:68" x14ac:dyDescent="0.3">
      <c r="A31" s="62">
        <v>30</v>
      </c>
      <c r="B31" s="62">
        <v>42</v>
      </c>
      <c r="C31" s="62" t="s">
        <v>264</v>
      </c>
      <c r="D31" s="62" t="s">
        <v>275</v>
      </c>
      <c r="F31" s="62">
        <v>0.41210000000000002</v>
      </c>
      <c r="G31" s="62">
        <f>I31+F31</f>
        <v>7.1961999999999993</v>
      </c>
      <c r="H31" s="62">
        <v>6.3902000000000001</v>
      </c>
      <c r="I31" s="62">
        <v>6.7840999999999996</v>
      </c>
      <c r="J31" s="41"/>
      <c r="K31" s="37"/>
      <c r="L31" s="38"/>
      <c r="M31" s="38"/>
      <c r="N31" s="39"/>
      <c r="O31" s="38"/>
      <c r="P31" s="37"/>
      <c r="Q31" s="36"/>
      <c r="R31" s="40"/>
      <c r="S31" s="38"/>
      <c r="T31" s="38"/>
      <c r="U31" s="41"/>
      <c r="V31" s="38"/>
      <c r="W31" s="38"/>
      <c r="X31" s="36"/>
      <c r="Y31" s="36"/>
      <c r="Z31" s="37"/>
      <c r="AA31" s="36"/>
      <c r="AB31" s="38"/>
      <c r="AC31" s="41"/>
      <c r="AD31" s="41"/>
      <c r="AE31" s="36"/>
      <c r="AF31" s="41"/>
      <c r="AG31" s="39"/>
      <c r="AH31" s="38"/>
      <c r="AI31" s="38"/>
      <c r="AJ31" s="41"/>
      <c r="AK31" s="37"/>
      <c r="AL31" s="37"/>
      <c r="AM31" s="36"/>
      <c r="AN31" s="39"/>
      <c r="AO31" s="41"/>
      <c r="AP31" s="38"/>
      <c r="AQ31" s="38"/>
      <c r="AR31" s="39"/>
      <c r="AS31" s="38"/>
      <c r="AT31" s="38"/>
      <c r="AU31" s="41"/>
      <c r="AV31" s="38"/>
      <c r="AW31" s="41"/>
      <c r="AX31" s="41"/>
      <c r="AY31" s="41"/>
      <c r="AZ31" s="38"/>
      <c r="BA31" s="38"/>
      <c r="BB31" s="41"/>
      <c r="BC31" s="40"/>
      <c r="BD31" s="36"/>
      <c r="BE31" s="41"/>
      <c r="BF31" s="36"/>
      <c r="BG31" s="40"/>
      <c r="BH31" s="41"/>
      <c r="BI31" s="41"/>
      <c r="BJ31" s="36"/>
      <c r="BK31" s="38"/>
      <c r="BL31" s="41"/>
      <c r="BM31" s="38"/>
      <c r="BN31" s="36"/>
      <c r="BO31" s="40"/>
      <c r="BP31" s="38"/>
    </row>
    <row r="32" spans="1:68" x14ac:dyDescent="0.3">
      <c r="A32" s="62">
        <v>31</v>
      </c>
      <c r="B32" s="62">
        <v>37</v>
      </c>
      <c r="C32" s="62" t="s">
        <v>272</v>
      </c>
      <c r="D32" s="62" t="s">
        <v>273</v>
      </c>
      <c r="F32" s="62">
        <v>0.40849999999999997</v>
      </c>
      <c r="G32" s="62">
        <f>I32+F32</f>
        <v>7.0518999999999998</v>
      </c>
      <c r="H32" s="62">
        <v>6.2445000000000004</v>
      </c>
      <c r="I32" s="62">
        <v>6.6433999999999997</v>
      </c>
      <c r="J32" s="41"/>
      <c r="K32" s="37"/>
      <c r="L32" s="38"/>
      <c r="M32" s="38"/>
      <c r="N32" s="39"/>
      <c r="O32" s="38"/>
      <c r="P32" s="37"/>
      <c r="Q32" s="41"/>
      <c r="R32" s="40"/>
      <c r="S32" s="38"/>
      <c r="T32" s="38"/>
      <c r="U32" s="41"/>
      <c r="V32" s="38"/>
      <c r="W32" s="36"/>
      <c r="X32" s="36"/>
      <c r="Y32" s="36"/>
      <c r="Z32" s="37"/>
      <c r="AA32" s="36"/>
      <c r="AB32" s="36"/>
      <c r="AC32" s="41"/>
      <c r="AD32" s="41"/>
      <c r="AE32" s="36"/>
      <c r="AF32" s="41"/>
      <c r="AG32" s="39"/>
      <c r="AH32" s="38"/>
      <c r="AI32" s="38"/>
      <c r="AJ32" s="41"/>
      <c r="AK32" s="37"/>
      <c r="AL32" s="37"/>
      <c r="AM32" s="36"/>
      <c r="AN32" s="39"/>
      <c r="AO32" s="41"/>
      <c r="AP32" s="38"/>
      <c r="AQ32" s="38"/>
      <c r="AR32" s="39"/>
      <c r="AS32" s="38"/>
      <c r="AT32" s="38"/>
      <c r="AU32" s="41"/>
      <c r="AV32" s="38"/>
      <c r="AW32" s="41"/>
      <c r="AX32" s="41"/>
      <c r="AY32" s="41"/>
      <c r="AZ32" s="38"/>
      <c r="BA32" s="38"/>
      <c r="BB32" s="41"/>
      <c r="BC32" s="40"/>
      <c r="BD32" s="36"/>
      <c r="BE32" s="41"/>
      <c r="BF32" s="36"/>
      <c r="BG32" s="40"/>
      <c r="BH32" s="41"/>
      <c r="BI32" s="41"/>
      <c r="BJ32" s="36"/>
      <c r="BK32" s="38"/>
      <c r="BL32" s="41"/>
      <c r="BM32" s="38"/>
      <c r="BN32" s="36"/>
      <c r="BO32" s="40"/>
      <c r="BP32" s="38"/>
    </row>
    <row r="33" spans="1:68" x14ac:dyDescent="0.3">
      <c r="A33" s="62">
        <v>32</v>
      </c>
      <c r="B33" s="62">
        <v>38</v>
      </c>
      <c r="C33" s="62" t="s">
        <v>272</v>
      </c>
      <c r="D33" s="62" t="s">
        <v>274</v>
      </c>
      <c r="F33" s="62">
        <v>0.4037</v>
      </c>
      <c r="G33" s="62">
        <f>I33+F33</f>
        <v>7.1159999999999997</v>
      </c>
      <c r="H33" s="62">
        <v>6.3795999999999999</v>
      </c>
      <c r="I33" s="62">
        <v>6.7122999999999999</v>
      </c>
      <c r="J33" s="41"/>
      <c r="K33" s="37"/>
      <c r="L33" s="38"/>
      <c r="M33" s="38"/>
      <c r="N33" s="39"/>
      <c r="O33" s="38"/>
      <c r="P33" s="37"/>
      <c r="Q33" s="41"/>
      <c r="R33" s="40"/>
      <c r="S33" s="38"/>
      <c r="T33" s="38"/>
      <c r="U33" s="41"/>
      <c r="V33" s="38"/>
      <c r="W33" s="36"/>
      <c r="X33" s="36"/>
      <c r="Y33" s="36"/>
      <c r="Z33" s="37"/>
      <c r="AA33" s="36"/>
      <c r="AB33" s="38"/>
      <c r="AC33" s="41"/>
      <c r="AD33" s="41"/>
      <c r="AE33" s="36"/>
      <c r="AF33" s="41"/>
      <c r="AG33" s="39"/>
      <c r="AH33" s="38"/>
      <c r="AI33" s="38"/>
      <c r="AJ33" s="41"/>
      <c r="AK33" s="37"/>
      <c r="AL33" s="37"/>
      <c r="AM33" s="36"/>
      <c r="AN33" s="39"/>
      <c r="AO33" s="41"/>
      <c r="AP33" s="38"/>
      <c r="AQ33" s="38"/>
      <c r="AR33" s="39"/>
      <c r="AS33" s="38"/>
      <c r="AT33" s="38"/>
      <c r="AU33" s="41"/>
      <c r="AV33" s="38"/>
      <c r="AW33" s="41"/>
      <c r="AX33" s="41"/>
      <c r="AY33" s="41"/>
      <c r="AZ33" s="38"/>
      <c r="BA33" s="38"/>
      <c r="BB33" s="41"/>
      <c r="BC33" s="40"/>
      <c r="BD33" s="36"/>
      <c r="BE33" s="41"/>
      <c r="BF33" s="36"/>
      <c r="BG33" s="40"/>
      <c r="BH33" s="41"/>
      <c r="BI33" s="41"/>
      <c r="BJ33" s="36"/>
      <c r="BK33" s="38"/>
      <c r="BL33" s="41"/>
      <c r="BM33" s="38"/>
      <c r="BN33" s="36"/>
      <c r="BO33" s="40"/>
      <c r="BP33" s="38"/>
    </row>
    <row r="34" spans="1:68" x14ac:dyDescent="0.3">
      <c r="A34" s="62">
        <v>33</v>
      </c>
      <c r="B34" s="62">
        <v>39</v>
      </c>
      <c r="C34" s="62" t="s">
        <v>272</v>
      </c>
      <c r="D34" s="62" t="s">
        <v>275</v>
      </c>
      <c r="F34" s="62">
        <v>0.40889999999999999</v>
      </c>
      <c r="G34" s="62">
        <f>I34+F34</f>
        <v>7.0529999999999999</v>
      </c>
      <c r="H34" s="62">
        <v>6.4040999999999997</v>
      </c>
      <c r="I34" s="62">
        <v>6.6440999999999999</v>
      </c>
      <c r="J34" s="41"/>
      <c r="K34" s="37"/>
      <c r="L34" s="38"/>
      <c r="M34" s="38"/>
      <c r="N34" s="39"/>
      <c r="O34" s="38"/>
      <c r="P34" s="37"/>
      <c r="Q34" s="41"/>
      <c r="R34" s="40"/>
      <c r="S34" s="38"/>
      <c r="T34" s="38"/>
      <c r="U34" s="41"/>
      <c r="V34" s="38"/>
      <c r="W34" s="36"/>
      <c r="X34" s="36"/>
      <c r="Y34" s="36"/>
      <c r="Z34" s="37"/>
      <c r="AA34" s="36"/>
      <c r="AB34" s="38"/>
      <c r="AC34" s="41"/>
      <c r="AD34" s="41"/>
      <c r="AE34" s="36"/>
      <c r="AF34" s="41"/>
      <c r="AG34" s="39"/>
      <c r="AH34" s="38"/>
      <c r="AI34" s="38"/>
      <c r="AJ34" s="41"/>
      <c r="AK34" s="37"/>
      <c r="AL34" s="37"/>
      <c r="AM34" s="36"/>
      <c r="AN34" s="39"/>
      <c r="AO34" s="41"/>
      <c r="AP34" s="38"/>
      <c r="AQ34" s="38"/>
      <c r="AR34" s="39"/>
      <c r="AS34" s="38"/>
      <c r="AT34" s="38"/>
      <c r="AU34" s="41"/>
      <c r="AV34" s="38"/>
      <c r="AW34" s="41"/>
      <c r="AX34" s="41"/>
      <c r="AY34" s="41"/>
      <c r="AZ34" s="38"/>
      <c r="BA34" s="38"/>
      <c r="BB34" s="41"/>
      <c r="BC34" s="40"/>
      <c r="BD34" s="36"/>
      <c r="BE34" s="41"/>
      <c r="BF34" s="36"/>
      <c r="BG34" s="40"/>
      <c r="BH34" s="41"/>
      <c r="BI34" s="41"/>
      <c r="BJ34" s="36"/>
      <c r="BK34" s="38"/>
      <c r="BL34" s="41"/>
      <c r="BM34" s="38"/>
      <c r="BN34" s="36"/>
      <c r="BO34" s="40"/>
      <c r="BP34" s="38"/>
    </row>
    <row r="35" spans="1:68" x14ac:dyDescent="0.3">
      <c r="A35" s="62">
        <v>34</v>
      </c>
      <c r="B35" s="62">
        <v>1</v>
      </c>
      <c r="C35" s="62" t="s">
        <v>262</v>
      </c>
      <c r="D35" s="62" t="s">
        <v>273</v>
      </c>
      <c r="F35" s="62">
        <v>0.42670000000000002</v>
      </c>
      <c r="G35" s="62">
        <f>I35+F35</f>
        <v>7.1976000000000004</v>
      </c>
      <c r="H35" s="62">
        <v>6.4423000000000004</v>
      </c>
      <c r="I35" s="62">
        <v>6.7709000000000001</v>
      </c>
      <c r="J35" s="41"/>
      <c r="K35" s="37"/>
      <c r="L35" s="38"/>
      <c r="M35" s="38"/>
      <c r="N35" s="40"/>
      <c r="O35" s="38"/>
      <c r="P35" s="37"/>
      <c r="Q35" s="36"/>
      <c r="R35" s="40"/>
      <c r="S35" s="38"/>
      <c r="T35" s="38"/>
      <c r="U35" s="36"/>
      <c r="V35" s="38"/>
      <c r="W35" s="38"/>
      <c r="X35" s="36"/>
      <c r="Y35" s="36"/>
      <c r="Z35" s="37"/>
      <c r="AA35" s="36"/>
      <c r="AB35" s="38"/>
      <c r="AC35" s="41"/>
      <c r="AD35" s="41"/>
      <c r="AE35" s="36"/>
      <c r="AF35" s="41"/>
      <c r="AG35" s="39"/>
      <c r="AH35" s="38"/>
      <c r="AI35" s="38"/>
      <c r="AJ35" s="41"/>
      <c r="AK35" s="37"/>
      <c r="AL35" s="37"/>
      <c r="AM35" s="36"/>
      <c r="AN35" s="40"/>
      <c r="AO35" s="41"/>
      <c r="AP35" s="38"/>
      <c r="AQ35" s="38"/>
      <c r="AR35" s="39"/>
      <c r="AS35" s="38"/>
      <c r="AT35" s="38"/>
      <c r="AU35" s="41"/>
      <c r="AV35" s="38"/>
      <c r="AW35" s="41"/>
      <c r="AX35" s="41"/>
      <c r="AY35" s="41"/>
      <c r="AZ35" s="38"/>
      <c r="BA35" s="38"/>
      <c r="BB35" s="41"/>
      <c r="BC35" s="40"/>
      <c r="BD35" s="36"/>
      <c r="BE35" s="41"/>
      <c r="BF35" s="36"/>
      <c r="BG35" s="40"/>
      <c r="BH35" s="41"/>
      <c r="BI35" s="41"/>
      <c r="BJ35" s="36"/>
      <c r="BK35" s="38"/>
      <c r="BL35" s="41"/>
      <c r="BM35" s="38"/>
      <c r="BN35" s="36"/>
      <c r="BO35" s="40"/>
      <c r="BP35" s="38"/>
    </row>
    <row r="36" spans="1:68" x14ac:dyDescent="0.3">
      <c r="A36" s="62">
        <v>35</v>
      </c>
      <c r="B36" s="62">
        <v>6</v>
      </c>
      <c r="C36" s="62" t="s">
        <v>262</v>
      </c>
      <c r="D36" s="62" t="s">
        <v>274</v>
      </c>
      <c r="F36" s="62">
        <v>0.43009999999999998</v>
      </c>
      <c r="G36" s="62">
        <f>I36+F36</f>
        <v>7.1625000000000005</v>
      </c>
      <c r="H36" s="62">
        <v>6.4892000000000003</v>
      </c>
      <c r="I36" s="62">
        <v>6.7324000000000002</v>
      </c>
      <c r="J36" s="41"/>
      <c r="K36" s="37"/>
      <c r="L36" s="38"/>
      <c r="M36" s="38"/>
      <c r="N36" s="40"/>
      <c r="O36" s="38"/>
      <c r="P36" s="37"/>
      <c r="Q36" s="36"/>
      <c r="R36" s="40"/>
      <c r="S36" s="38"/>
      <c r="T36" s="38"/>
      <c r="U36" s="36"/>
      <c r="V36" s="38"/>
      <c r="W36" s="38"/>
      <c r="X36" s="36"/>
      <c r="Y36" s="36"/>
      <c r="Z36" s="37"/>
      <c r="AA36" s="36"/>
      <c r="AB36" s="38"/>
      <c r="AC36" s="41"/>
      <c r="AD36" s="41"/>
      <c r="AE36" s="36"/>
      <c r="AF36" s="41"/>
      <c r="AG36" s="39"/>
      <c r="AH36" s="38"/>
      <c r="AI36" s="38"/>
      <c r="AJ36" s="41"/>
      <c r="AK36" s="37"/>
      <c r="AL36" s="37"/>
      <c r="AM36" s="36"/>
      <c r="AN36" s="39"/>
      <c r="AO36" s="41"/>
      <c r="AP36" s="38"/>
      <c r="AQ36" s="38"/>
      <c r="AR36" s="39"/>
      <c r="AS36" s="38"/>
      <c r="AT36" s="38"/>
      <c r="AU36" s="41"/>
      <c r="AV36" s="38"/>
      <c r="AW36" s="41"/>
      <c r="AX36" s="41"/>
      <c r="AY36" s="41"/>
      <c r="AZ36" s="38"/>
      <c r="BA36" s="38"/>
      <c r="BB36" s="41"/>
      <c r="BC36" s="40"/>
      <c r="BD36" s="36"/>
      <c r="BE36" s="41"/>
      <c r="BF36" s="38"/>
      <c r="BG36" s="40"/>
      <c r="BH36" s="41"/>
      <c r="BI36" s="41"/>
      <c r="BJ36" s="36"/>
      <c r="BK36" s="38"/>
      <c r="BL36" s="41"/>
      <c r="BM36" s="38"/>
      <c r="BN36" s="36"/>
      <c r="BO36" s="40"/>
      <c r="BP36" s="38"/>
    </row>
    <row r="37" spans="1:68" x14ac:dyDescent="0.3">
      <c r="A37" s="62">
        <v>36</v>
      </c>
      <c r="B37" s="62">
        <v>52</v>
      </c>
      <c r="C37" s="62" t="s">
        <v>262</v>
      </c>
      <c r="D37" s="62" t="s">
        <v>275</v>
      </c>
      <c r="F37" s="62">
        <v>0.43669999999999998</v>
      </c>
      <c r="G37" s="62">
        <f>I37+F37</f>
        <v>7.1672000000000002</v>
      </c>
      <c r="H37" s="62">
        <v>6.3945999999999996</v>
      </c>
      <c r="I37" s="62">
        <v>6.7305000000000001</v>
      </c>
      <c r="J37" s="41"/>
      <c r="K37" s="37"/>
      <c r="L37" s="38"/>
      <c r="M37" s="38"/>
      <c r="N37" s="40"/>
      <c r="O37" s="38"/>
      <c r="P37" s="37"/>
      <c r="Q37" s="41"/>
      <c r="R37" s="40"/>
      <c r="S37" s="38"/>
      <c r="T37" s="38"/>
      <c r="U37" s="36"/>
      <c r="V37" s="38"/>
      <c r="W37" s="38"/>
      <c r="X37" s="36"/>
      <c r="Y37" s="36"/>
      <c r="Z37" s="37"/>
      <c r="AA37" s="36"/>
      <c r="AB37" s="38"/>
      <c r="AC37" s="41"/>
      <c r="AD37" s="41"/>
      <c r="AE37" s="36"/>
      <c r="AF37" s="41"/>
      <c r="AG37" s="39"/>
      <c r="AH37" s="38"/>
      <c r="AI37" s="38"/>
      <c r="AJ37" s="41"/>
      <c r="AK37" s="37"/>
      <c r="AL37" s="39"/>
      <c r="AM37" s="36"/>
      <c r="AN37" s="39"/>
      <c r="AO37" s="41"/>
      <c r="AP37" s="38"/>
      <c r="AQ37" s="38"/>
      <c r="AR37" s="39"/>
      <c r="AS37" s="38"/>
      <c r="AT37" s="38"/>
      <c r="AU37" s="41"/>
      <c r="AV37" s="38"/>
      <c r="AW37" s="41"/>
      <c r="AX37" s="41"/>
      <c r="AY37" s="41"/>
      <c r="AZ37" s="38"/>
      <c r="BA37" s="38"/>
      <c r="BB37" s="41"/>
      <c r="BC37" s="40"/>
      <c r="BD37" s="36"/>
      <c r="BE37" s="41"/>
      <c r="BF37" s="36"/>
      <c r="BG37" s="40"/>
      <c r="BH37" s="41"/>
      <c r="BI37" s="41"/>
      <c r="BJ37" s="36"/>
      <c r="BK37" s="38"/>
      <c r="BL37" s="41"/>
      <c r="BM37" s="38"/>
      <c r="BN37" s="36"/>
      <c r="BO37" s="40"/>
      <c r="BP37" s="38"/>
    </row>
    <row r="38" spans="1:68" x14ac:dyDescent="0.3">
      <c r="A38" s="62">
        <v>37</v>
      </c>
      <c r="B38" s="62">
        <v>14</v>
      </c>
      <c r="C38" s="62" t="s">
        <v>264</v>
      </c>
      <c r="D38" s="62" t="s">
        <v>274</v>
      </c>
      <c r="F38" s="62">
        <v>0.41539999999999999</v>
      </c>
      <c r="G38" s="62">
        <f>I38+F38</f>
        <v>7.1775000000000002</v>
      </c>
      <c r="H38" s="62">
        <v>6.3513999999999999</v>
      </c>
      <c r="I38" s="62">
        <v>6.7621000000000002</v>
      </c>
      <c r="J38" s="41"/>
      <c r="K38" s="37"/>
      <c r="L38" s="38"/>
      <c r="M38" s="38"/>
      <c r="N38" s="39"/>
      <c r="O38" s="38"/>
      <c r="P38" s="37"/>
      <c r="Q38" s="36"/>
      <c r="R38" s="40"/>
      <c r="S38" s="38"/>
      <c r="T38" s="38"/>
      <c r="U38" s="41"/>
      <c r="V38" s="38"/>
      <c r="W38" s="38"/>
      <c r="X38" s="36"/>
      <c r="Y38" s="36"/>
      <c r="Z38" s="37"/>
      <c r="AA38" s="36"/>
      <c r="AB38" s="38"/>
      <c r="AC38" s="41"/>
      <c r="AD38" s="41"/>
      <c r="AE38" s="36"/>
      <c r="AF38" s="41"/>
      <c r="AG38" s="39"/>
      <c r="AH38" s="38"/>
      <c r="AI38" s="38"/>
      <c r="AJ38" s="41"/>
      <c r="AK38" s="37"/>
      <c r="AL38" s="37"/>
      <c r="AM38" s="36"/>
      <c r="AN38" s="39"/>
      <c r="AO38" s="41"/>
      <c r="AP38" s="38"/>
      <c r="AQ38" s="38"/>
      <c r="AR38" s="39"/>
      <c r="AS38" s="38"/>
      <c r="AT38" s="38"/>
      <c r="AU38" s="41"/>
      <c r="AV38" s="38"/>
      <c r="AW38" s="41"/>
      <c r="AX38" s="41"/>
      <c r="AY38" s="41"/>
      <c r="AZ38" s="38"/>
      <c r="BA38" s="38"/>
      <c r="BB38" s="41"/>
      <c r="BC38" s="40"/>
      <c r="BD38" s="36"/>
      <c r="BE38" s="41"/>
      <c r="BF38" s="36"/>
      <c r="BG38" s="40"/>
      <c r="BH38" s="41"/>
      <c r="BI38" s="41"/>
      <c r="BJ38" s="36"/>
      <c r="BK38" s="38"/>
      <c r="BL38" s="41"/>
      <c r="BM38" s="38"/>
      <c r="BN38" s="36"/>
      <c r="BO38" s="40"/>
      <c r="BP38" s="38"/>
    </row>
    <row r="39" spans="1:68" x14ac:dyDescent="0.3">
      <c r="A39" s="62">
        <v>38</v>
      </c>
      <c r="B39" s="62">
        <v>18</v>
      </c>
      <c r="C39" s="62" t="s">
        <v>264</v>
      </c>
      <c r="D39" s="62" t="s">
        <v>275</v>
      </c>
      <c r="F39" s="62">
        <v>0.41449999999999998</v>
      </c>
      <c r="G39" s="62">
        <f>I39+F39</f>
        <v>7.1904000000000003</v>
      </c>
      <c r="H39" s="62">
        <v>6.3986000000000001</v>
      </c>
      <c r="I39" s="62">
        <v>6.7759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</row>
    <row r="40" spans="1:68" x14ac:dyDescent="0.3">
      <c r="A40" s="62">
        <v>39</v>
      </c>
      <c r="B40" s="62">
        <v>53</v>
      </c>
      <c r="C40" s="62" t="s">
        <v>264</v>
      </c>
      <c r="D40" s="62" t="s">
        <v>273</v>
      </c>
      <c r="F40" s="62">
        <v>0.40600000000000003</v>
      </c>
      <c r="G40" s="62">
        <f>I40+F40</f>
        <v>7.0373999999999999</v>
      </c>
      <c r="H40" s="62">
        <v>6.4455</v>
      </c>
      <c r="I40" s="62">
        <v>6.6314000000000002</v>
      </c>
      <c r="J40" s="41"/>
      <c r="K40" s="37"/>
      <c r="L40" s="38"/>
      <c r="M40" s="38"/>
      <c r="N40" s="39"/>
      <c r="O40" s="38"/>
      <c r="P40" s="37"/>
      <c r="Q40" s="36"/>
      <c r="R40" s="40"/>
      <c r="S40" s="38"/>
      <c r="T40" s="38"/>
      <c r="U40" s="41"/>
      <c r="V40" s="38"/>
      <c r="W40" s="38"/>
      <c r="X40" s="36"/>
      <c r="Y40" s="36"/>
      <c r="Z40" s="37"/>
      <c r="AA40" s="36"/>
      <c r="AB40" s="38"/>
      <c r="AC40" s="41"/>
      <c r="AD40" s="41"/>
      <c r="AE40" s="36"/>
      <c r="AF40" s="41"/>
      <c r="AG40" s="39"/>
      <c r="AH40" s="38"/>
      <c r="AI40" s="38"/>
      <c r="AJ40" s="41"/>
      <c r="AK40" s="37"/>
      <c r="AL40" s="37"/>
      <c r="AM40" s="36"/>
      <c r="AN40" s="39"/>
      <c r="AO40" s="41"/>
      <c r="AP40" s="38"/>
      <c r="AQ40" s="38"/>
      <c r="AR40" s="39"/>
      <c r="AS40" s="38"/>
      <c r="AT40" s="38"/>
      <c r="AU40" s="41"/>
      <c r="AV40" s="38"/>
      <c r="AW40" s="41"/>
      <c r="AX40" s="41"/>
      <c r="AY40" s="41"/>
      <c r="AZ40" s="38"/>
      <c r="BA40" s="38"/>
      <c r="BB40" s="41"/>
      <c r="BC40" s="40"/>
      <c r="BD40" s="36"/>
      <c r="BE40" s="41"/>
      <c r="BF40" s="36"/>
      <c r="BG40" s="40"/>
      <c r="BH40" s="41"/>
      <c r="BI40" s="41"/>
      <c r="BJ40" s="36"/>
      <c r="BK40" s="38"/>
      <c r="BL40" s="41"/>
      <c r="BM40" s="38"/>
      <c r="BN40" s="36"/>
      <c r="BO40" s="40"/>
      <c r="BP40" s="38"/>
    </row>
    <row r="41" spans="1:68" x14ac:dyDescent="0.3">
      <c r="A41" s="62">
        <v>40</v>
      </c>
      <c r="B41" s="62">
        <v>21</v>
      </c>
      <c r="C41" s="62" t="s">
        <v>258</v>
      </c>
      <c r="D41" s="62" t="s">
        <v>275</v>
      </c>
      <c r="E41" t="s">
        <v>277</v>
      </c>
      <c r="F41" s="62">
        <v>0.43659999999999999</v>
      </c>
      <c r="G41" s="62">
        <f>I41+F41</f>
        <v>7.1811000000000007</v>
      </c>
      <c r="H41" s="62">
        <v>6.4865000000000004</v>
      </c>
      <c r="I41" s="62">
        <v>6.7445000000000004</v>
      </c>
      <c r="J41" s="41"/>
      <c r="K41" s="39"/>
      <c r="L41" s="38"/>
      <c r="M41" s="38"/>
      <c r="N41" s="40"/>
      <c r="O41" s="38"/>
      <c r="P41" s="37"/>
      <c r="Q41" s="41"/>
      <c r="R41" s="38"/>
      <c r="S41" s="38"/>
      <c r="T41" s="38"/>
      <c r="U41" s="41"/>
      <c r="V41" s="38"/>
      <c r="W41" s="36"/>
      <c r="X41" s="36"/>
      <c r="Y41" s="36"/>
      <c r="Z41" s="37"/>
      <c r="AA41" s="36"/>
      <c r="AB41" s="38"/>
      <c r="AC41" s="41"/>
      <c r="AD41" s="41"/>
      <c r="AE41" s="36"/>
      <c r="AF41" s="41"/>
      <c r="AG41" s="39"/>
      <c r="AH41" s="38"/>
      <c r="AI41" s="38"/>
      <c r="AJ41" s="41"/>
      <c r="AK41" s="37"/>
      <c r="AL41" s="39"/>
      <c r="AM41" s="41"/>
      <c r="AN41" s="40"/>
      <c r="AO41" s="41"/>
      <c r="AP41" s="38"/>
      <c r="AQ41" s="38"/>
      <c r="AR41" s="39"/>
      <c r="AS41" s="38"/>
      <c r="AT41" s="38"/>
      <c r="AU41" s="41"/>
      <c r="AV41" s="38"/>
      <c r="AW41" s="41"/>
      <c r="AX41" s="41"/>
      <c r="AY41" s="41"/>
      <c r="AZ41" s="38"/>
      <c r="BA41" s="38"/>
      <c r="BB41" s="41"/>
      <c r="BC41" s="40"/>
      <c r="BD41" s="36"/>
      <c r="BE41" s="41"/>
      <c r="BF41" s="36"/>
      <c r="BG41" s="40"/>
      <c r="BH41" s="41"/>
      <c r="BI41" s="41"/>
      <c r="BJ41" s="36"/>
      <c r="BK41" s="38"/>
      <c r="BL41" s="41"/>
      <c r="BM41" s="38"/>
      <c r="BN41" s="36"/>
      <c r="BO41" s="40"/>
      <c r="BP41" s="36"/>
    </row>
    <row r="42" spans="1:68" x14ac:dyDescent="0.3">
      <c r="A42" s="62">
        <v>41</v>
      </c>
      <c r="B42" s="62">
        <v>27</v>
      </c>
      <c r="C42" s="62" t="s">
        <v>276</v>
      </c>
      <c r="D42" s="62" t="s">
        <v>273</v>
      </c>
      <c r="E42" t="s">
        <v>277</v>
      </c>
      <c r="F42" s="62">
        <v>0.44740000000000002</v>
      </c>
      <c r="G42" s="62">
        <f>I42+F42</f>
        <v>7.2079000000000004</v>
      </c>
      <c r="H42" s="62">
        <v>6.3787000000000003</v>
      </c>
      <c r="I42" s="62">
        <v>6.7605000000000004</v>
      </c>
      <c r="J42" s="41"/>
      <c r="K42" s="37"/>
      <c r="L42" s="38"/>
      <c r="M42" s="38"/>
      <c r="N42" s="39"/>
      <c r="O42" s="38"/>
      <c r="P42" s="37"/>
      <c r="Q42" s="41"/>
      <c r="R42" s="40"/>
      <c r="S42" s="38"/>
      <c r="T42" s="38"/>
      <c r="U42" s="41"/>
      <c r="V42" s="38"/>
      <c r="W42" s="38"/>
      <c r="X42" s="36"/>
      <c r="Y42" s="36"/>
      <c r="Z42" s="37"/>
      <c r="AA42" s="36"/>
      <c r="AB42" s="38"/>
      <c r="AC42" s="41"/>
      <c r="AD42" s="41"/>
      <c r="AE42" s="36"/>
      <c r="AF42" s="41"/>
      <c r="AG42" s="39"/>
      <c r="AH42" s="38"/>
      <c r="AI42" s="38"/>
      <c r="AJ42" s="41"/>
      <c r="AK42" s="37"/>
      <c r="AL42" s="37"/>
      <c r="AM42" s="36"/>
      <c r="AN42" s="40"/>
      <c r="AO42" s="41"/>
      <c r="AP42" s="38"/>
      <c r="AQ42" s="38"/>
      <c r="AR42" s="39"/>
      <c r="AS42" s="38"/>
      <c r="AT42" s="38"/>
      <c r="AU42" s="41"/>
      <c r="AV42" s="38"/>
      <c r="AW42" s="41"/>
      <c r="AX42" s="41"/>
      <c r="AY42" s="41"/>
      <c r="AZ42" s="38"/>
      <c r="BA42" s="38"/>
      <c r="BB42" s="41"/>
      <c r="BC42" s="40"/>
      <c r="BD42" s="36"/>
      <c r="BE42" s="41"/>
      <c r="BF42" s="36"/>
      <c r="BG42" s="40"/>
      <c r="BH42" s="41"/>
      <c r="BI42" s="41"/>
      <c r="BJ42" s="36"/>
      <c r="BK42" s="38"/>
      <c r="BL42" s="41"/>
      <c r="BM42" s="38"/>
      <c r="BN42" s="36"/>
      <c r="BO42" s="40"/>
      <c r="BP42" s="38"/>
    </row>
    <row r="43" spans="1:68" x14ac:dyDescent="0.3">
      <c r="A43" s="62">
        <v>42</v>
      </c>
      <c r="B43" s="62">
        <v>33</v>
      </c>
      <c r="C43" s="62" t="s">
        <v>268</v>
      </c>
      <c r="D43" s="62" t="s">
        <v>275</v>
      </c>
      <c r="E43" t="s">
        <v>277</v>
      </c>
      <c r="F43" s="62">
        <v>0.4365</v>
      </c>
      <c r="G43" s="62">
        <f>I43+F43</f>
        <v>7.0907999999999998</v>
      </c>
      <c r="H43" s="62">
        <v>6.3418000000000001</v>
      </c>
      <c r="I43" s="62">
        <v>6.6543000000000001</v>
      </c>
      <c r="J43" s="41"/>
      <c r="K43" s="37"/>
      <c r="L43" s="38"/>
      <c r="M43" s="38"/>
      <c r="N43" s="40"/>
      <c r="O43" s="38"/>
      <c r="P43" s="37"/>
      <c r="Q43" s="41"/>
      <c r="R43" s="40"/>
      <c r="S43" s="38"/>
      <c r="T43" s="38"/>
      <c r="U43" s="41"/>
      <c r="V43" s="38"/>
      <c r="W43" s="38"/>
      <c r="X43" s="36"/>
      <c r="Y43" s="36"/>
      <c r="Z43" s="37"/>
      <c r="AA43" s="36"/>
      <c r="AB43" s="38"/>
      <c r="AC43" s="41"/>
      <c r="AD43" s="41"/>
      <c r="AE43" s="36"/>
      <c r="AF43" s="41"/>
      <c r="AG43" s="39"/>
      <c r="AH43" s="38"/>
      <c r="AI43" s="38"/>
      <c r="AJ43" s="41"/>
      <c r="AK43" s="37"/>
      <c r="AL43" s="37"/>
      <c r="AM43" s="41"/>
      <c r="AN43" s="39"/>
      <c r="AO43" s="41"/>
      <c r="AP43" s="38"/>
      <c r="AQ43" s="38"/>
      <c r="AR43" s="39"/>
      <c r="AS43" s="38"/>
      <c r="AT43" s="38"/>
      <c r="AU43" s="41"/>
      <c r="AV43" s="38"/>
      <c r="AW43" s="41"/>
      <c r="AX43" s="41"/>
      <c r="AY43" s="41"/>
      <c r="AZ43" s="38"/>
      <c r="BA43" s="38"/>
      <c r="BB43" s="41"/>
      <c r="BC43" s="40"/>
      <c r="BD43" s="36"/>
      <c r="BE43" s="41"/>
      <c r="BF43" s="36"/>
      <c r="BG43" s="40"/>
      <c r="BH43" s="41"/>
      <c r="BI43" s="41"/>
      <c r="BJ43" s="36"/>
      <c r="BK43" s="38"/>
      <c r="BL43" s="41"/>
      <c r="BM43" s="38"/>
      <c r="BN43" s="36"/>
      <c r="BO43" s="40"/>
      <c r="BP43" s="38"/>
    </row>
    <row r="44" spans="1:68" x14ac:dyDescent="0.3">
      <c r="A44" s="62">
        <v>43</v>
      </c>
      <c r="B44" s="62">
        <v>51</v>
      </c>
      <c r="C44" s="62" t="s">
        <v>266</v>
      </c>
      <c r="D44" s="62" t="s">
        <v>275</v>
      </c>
      <c r="E44" t="s">
        <v>277</v>
      </c>
      <c r="F44" s="62">
        <v>0.44379999999999997</v>
      </c>
      <c r="G44" s="62">
        <f>I44+F44</f>
        <v>7.1191999999999993</v>
      </c>
      <c r="H44" s="62">
        <v>6.4558999999999997</v>
      </c>
      <c r="I44" s="62">
        <v>6.6753999999999998</v>
      </c>
      <c r="J44" s="41"/>
      <c r="K44" s="39"/>
      <c r="L44" s="38"/>
      <c r="M44" s="38"/>
      <c r="N44" s="40"/>
      <c r="O44" s="38"/>
      <c r="P44" s="37"/>
      <c r="Q44" s="41"/>
      <c r="R44" s="40"/>
      <c r="S44" s="38"/>
      <c r="T44" s="38"/>
      <c r="U44" s="41"/>
      <c r="V44" s="38"/>
      <c r="W44" s="36"/>
      <c r="X44" s="36"/>
      <c r="Y44" s="36"/>
      <c r="Z44" s="37"/>
      <c r="AA44" s="36"/>
      <c r="AB44" s="38"/>
      <c r="AC44" s="41"/>
      <c r="AD44" s="41"/>
      <c r="AE44" s="36"/>
      <c r="AF44" s="41"/>
      <c r="AG44" s="39"/>
      <c r="AH44" s="38"/>
      <c r="AI44" s="38"/>
      <c r="AJ44" s="41"/>
      <c r="AK44" s="37"/>
      <c r="AL44" s="39"/>
      <c r="AM44" s="41"/>
      <c r="AN44" s="39"/>
      <c r="AO44" s="41"/>
      <c r="AP44" s="38"/>
      <c r="AQ44" s="38"/>
      <c r="AR44" s="39"/>
      <c r="AS44" s="38"/>
      <c r="AT44" s="38"/>
      <c r="AU44" s="41"/>
      <c r="AV44" s="38"/>
      <c r="AW44" s="41"/>
      <c r="AX44" s="41"/>
      <c r="AY44" s="41"/>
      <c r="AZ44" s="38"/>
      <c r="BA44" s="38"/>
      <c r="BB44" s="41"/>
      <c r="BC44" s="40"/>
      <c r="BD44" s="36"/>
      <c r="BE44" s="41"/>
      <c r="BF44" s="36"/>
      <c r="BG44" s="40"/>
      <c r="BH44" s="41"/>
      <c r="BI44" s="41"/>
      <c r="BJ44" s="36"/>
      <c r="BK44" s="38"/>
      <c r="BL44" s="41"/>
      <c r="BM44" s="38"/>
      <c r="BN44" s="36"/>
      <c r="BO44" s="40"/>
      <c r="BP44" s="38"/>
    </row>
    <row r="45" spans="1:68" x14ac:dyDescent="0.3">
      <c r="A45" s="62">
        <v>45</v>
      </c>
      <c r="B45" s="62" t="s">
        <v>4</v>
      </c>
      <c r="C45" s="62"/>
      <c r="D45" s="62"/>
      <c r="F45" s="62">
        <v>0.4219</v>
      </c>
      <c r="G45" s="62">
        <f>I45+F45</f>
        <v>7.0532000000000004</v>
      </c>
      <c r="H45" s="62">
        <v>6.3002000000000002</v>
      </c>
      <c r="I45" s="62">
        <v>6.6313000000000004</v>
      </c>
      <c r="J45" s="41"/>
      <c r="K45" s="37"/>
      <c r="L45" s="38"/>
      <c r="M45" s="40"/>
      <c r="N45" s="39"/>
      <c r="O45" s="38"/>
      <c r="P45" s="37"/>
      <c r="Q45" s="41"/>
      <c r="R45" s="38"/>
      <c r="S45" s="38"/>
      <c r="T45" s="38"/>
      <c r="U45" s="41"/>
      <c r="V45" s="40"/>
      <c r="W45" s="38"/>
      <c r="X45" s="36"/>
      <c r="Y45" s="36"/>
      <c r="Z45" s="37"/>
      <c r="AA45" s="36"/>
      <c r="AB45" s="38"/>
      <c r="AC45" s="41"/>
      <c r="AD45" s="41"/>
      <c r="AE45" s="36"/>
      <c r="AF45" s="41"/>
      <c r="AG45" s="37"/>
      <c r="AH45" s="38"/>
      <c r="AI45" s="38"/>
      <c r="AJ45" s="41"/>
      <c r="AK45" s="37"/>
      <c r="AL45" s="39"/>
      <c r="AM45" s="36"/>
      <c r="AN45" s="37"/>
      <c r="AO45" s="41"/>
      <c r="AP45" s="38"/>
      <c r="AQ45" s="38"/>
      <c r="AR45" s="39"/>
      <c r="AS45" s="40"/>
      <c r="AT45" s="38"/>
      <c r="AU45" s="41"/>
      <c r="AV45" s="38"/>
      <c r="AW45" s="41"/>
      <c r="AX45" s="41"/>
      <c r="AY45" s="41"/>
      <c r="AZ45" s="38"/>
      <c r="BA45" s="38"/>
      <c r="BB45" s="41"/>
      <c r="BC45" s="40"/>
      <c r="BD45" s="36"/>
      <c r="BE45" s="41"/>
      <c r="BF45" s="36"/>
      <c r="BG45" s="40"/>
      <c r="BH45" s="41"/>
      <c r="BI45" s="41"/>
      <c r="BJ45" s="36"/>
      <c r="BK45" s="40"/>
      <c r="BL45" s="41"/>
      <c r="BM45" s="38"/>
      <c r="BN45" s="36"/>
      <c r="BO45" s="40"/>
      <c r="BP45" s="38"/>
    </row>
    <row r="46" spans="1:68" x14ac:dyDescent="0.3">
      <c r="A46" s="62">
        <v>46</v>
      </c>
      <c r="B46" s="62" t="s">
        <v>5</v>
      </c>
      <c r="C46" s="62"/>
      <c r="D46" s="62"/>
      <c r="F46" s="62">
        <v>0.42249999999999999</v>
      </c>
      <c r="G46" s="62">
        <f>I46+F46</f>
        <v>7.1171000000000006</v>
      </c>
      <c r="H46" s="62">
        <v>6.4412000000000003</v>
      </c>
      <c r="I46" s="62">
        <v>6.6946000000000003</v>
      </c>
      <c r="J46" s="41"/>
      <c r="K46" s="37"/>
      <c r="L46" s="38"/>
      <c r="M46" s="40"/>
      <c r="N46" s="39"/>
      <c r="O46" s="38"/>
      <c r="P46" s="37"/>
      <c r="Q46" s="36"/>
      <c r="R46" s="38"/>
      <c r="S46" s="38"/>
      <c r="T46" s="38"/>
      <c r="U46" s="41"/>
      <c r="V46" s="38"/>
      <c r="W46" s="38"/>
      <c r="X46" s="36"/>
      <c r="Y46" s="36"/>
      <c r="Z46" s="37"/>
      <c r="AA46" s="36"/>
      <c r="AB46" s="38"/>
      <c r="AC46" s="41"/>
      <c r="AD46" s="41"/>
      <c r="AE46" s="36"/>
      <c r="AF46" s="41"/>
      <c r="AG46" s="37"/>
      <c r="AH46" s="38"/>
      <c r="AI46" s="38"/>
      <c r="AJ46" s="41"/>
      <c r="AK46" s="37"/>
      <c r="AL46" s="39"/>
      <c r="AM46" s="36"/>
      <c r="AN46" s="37"/>
      <c r="AO46" s="41"/>
      <c r="AP46" s="38"/>
      <c r="AQ46" s="38"/>
      <c r="AR46" s="39"/>
      <c r="AS46" s="40"/>
      <c r="AT46" s="38"/>
      <c r="AU46" s="41"/>
      <c r="AV46" s="38"/>
      <c r="AW46" s="41"/>
      <c r="AX46" s="41"/>
      <c r="AY46" s="41"/>
      <c r="AZ46" s="38"/>
      <c r="BA46" s="38"/>
      <c r="BB46" s="41"/>
      <c r="BC46" s="40"/>
      <c r="BD46" s="36"/>
      <c r="BE46" s="41"/>
      <c r="BF46" s="38"/>
      <c r="BG46" s="40"/>
      <c r="BH46" s="41"/>
      <c r="BI46" s="41"/>
      <c r="BJ46" s="36"/>
      <c r="BK46" s="40"/>
      <c r="BL46" s="41"/>
      <c r="BM46" s="38"/>
      <c r="BN46" s="36"/>
      <c r="BO46" s="40"/>
      <c r="BP46" s="36"/>
    </row>
    <row r="47" spans="1:68" x14ac:dyDescent="0.3">
      <c r="A47" s="62">
        <v>47</v>
      </c>
      <c r="B47" s="62" t="s">
        <v>6</v>
      </c>
      <c r="C47" s="62"/>
      <c r="D47" s="62"/>
      <c r="F47" s="62">
        <v>0.43659999999999999</v>
      </c>
      <c r="G47" s="62">
        <f>I47+F47</f>
        <v>7.1654</v>
      </c>
      <c r="H47" s="62">
        <v>6.3544999999999998</v>
      </c>
      <c r="I47" s="62">
        <v>6.7287999999999997</v>
      </c>
      <c r="J47" s="41"/>
      <c r="K47" s="37"/>
      <c r="L47" s="38"/>
      <c r="M47" s="40"/>
      <c r="N47" s="39"/>
      <c r="O47" s="38"/>
      <c r="P47" s="37"/>
      <c r="Q47" s="36"/>
      <c r="R47" s="38"/>
      <c r="S47" s="38"/>
      <c r="T47" s="38"/>
      <c r="U47" s="41"/>
      <c r="V47" s="40"/>
      <c r="W47" s="38"/>
      <c r="X47" s="36"/>
      <c r="Y47" s="36"/>
      <c r="Z47" s="37"/>
      <c r="AA47" s="36"/>
      <c r="AB47" s="38"/>
      <c r="AC47" s="41"/>
      <c r="AD47" s="41"/>
      <c r="AE47" s="36"/>
      <c r="AF47" s="41"/>
      <c r="AG47" s="37"/>
      <c r="AH47" s="38"/>
      <c r="AI47" s="38"/>
      <c r="AJ47" s="41"/>
      <c r="AK47" s="37"/>
      <c r="AL47" s="39"/>
      <c r="AM47" s="36"/>
      <c r="AN47" s="37"/>
      <c r="AO47" s="41"/>
      <c r="AP47" s="38"/>
      <c r="AQ47" s="38"/>
      <c r="AR47" s="39"/>
      <c r="AS47" s="40"/>
      <c r="AT47" s="38"/>
      <c r="AU47" s="41"/>
      <c r="AV47" s="38"/>
      <c r="AW47" s="41"/>
      <c r="AX47" s="41"/>
      <c r="AY47" s="41"/>
      <c r="AZ47" s="38"/>
      <c r="BA47" s="38"/>
      <c r="BB47" s="41"/>
      <c r="BC47" s="40"/>
      <c r="BD47" s="36"/>
      <c r="BE47" s="41"/>
      <c r="BF47" s="38"/>
      <c r="BG47" s="40"/>
      <c r="BH47" s="41"/>
      <c r="BI47" s="41"/>
      <c r="BJ47" s="36"/>
      <c r="BK47" s="40"/>
      <c r="BL47" s="41"/>
      <c r="BM47" s="38"/>
      <c r="BN47" s="36"/>
      <c r="BO47" s="40"/>
      <c r="BP47" s="36"/>
    </row>
    <row r="49" spans="1:9" x14ac:dyDescent="0.3">
      <c r="A49" s="7"/>
      <c r="B49" s="7"/>
      <c r="C49" s="7"/>
      <c r="D49" s="7"/>
      <c r="F49" s="7"/>
      <c r="G49" s="7"/>
      <c r="I49" s="7"/>
    </row>
    <row r="53" spans="1:9" x14ac:dyDescent="0.3">
      <c r="A53" s="7"/>
      <c r="B53" s="7"/>
      <c r="C53" s="7"/>
      <c r="D53" s="7"/>
      <c r="F53" s="7"/>
      <c r="I5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53"/>
  <sheetViews>
    <sheetView zoomScale="80" zoomScaleNormal="80" workbookViewId="0">
      <selection activeCell="A42" sqref="A42:I43"/>
    </sheetView>
  </sheetViews>
  <sheetFormatPr defaultColWidth="11" defaultRowHeight="15.6" x14ac:dyDescent="0.3"/>
  <cols>
    <col min="1" max="1" width="14.796875" customWidth="1"/>
    <col min="2" max="2" width="3.8984375" bestFit="1" customWidth="1"/>
    <col min="3" max="3" width="15" bestFit="1" customWidth="1"/>
    <col min="4" max="4" width="13.3984375" customWidth="1"/>
    <col min="5" max="5" width="23" customWidth="1"/>
    <col min="66" max="66" width="12.8984375" customWidth="1"/>
    <col min="67" max="67" width="12.59765625" customWidth="1"/>
    <col min="68" max="68" width="14.09765625" customWidth="1"/>
    <col min="69" max="69" width="12" customWidth="1"/>
    <col min="70" max="70" width="14.59765625" customWidth="1"/>
    <col min="71" max="71" width="14.09765625" customWidth="1"/>
  </cols>
  <sheetData>
    <row r="1" spans="1:125" s="97" customFormat="1" ht="28.8" x14ac:dyDescent="0.3">
      <c r="A1" s="12" t="s">
        <v>278</v>
      </c>
      <c r="B1" s="12" t="s">
        <v>279</v>
      </c>
      <c r="C1" s="12" t="s">
        <v>285</v>
      </c>
      <c r="D1" s="12" t="s">
        <v>281</v>
      </c>
      <c r="E1" s="12" t="s">
        <v>0</v>
      </c>
      <c r="F1" s="69" t="s">
        <v>8</v>
      </c>
      <c r="G1" s="69" t="s">
        <v>9</v>
      </c>
      <c r="H1" s="69" t="s">
        <v>10</v>
      </c>
      <c r="I1" s="69" t="s">
        <v>11</v>
      </c>
      <c r="J1" s="69" t="s">
        <v>12</v>
      </c>
      <c r="K1" s="69" t="s">
        <v>13</v>
      </c>
      <c r="L1" s="69" t="s">
        <v>14</v>
      </c>
      <c r="M1" s="69" t="s">
        <v>15</v>
      </c>
      <c r="N1" s="69" t="s">
        <v>16</v>
      </c>
      <c r="O1" s="69" t="s">
        <v>17</v>
      </c>
      <c r="P1" s="69" t="s">
        <v>18</v>
      </c>
      <c r="Q1" s="69" t="s">
        <v>19</v>
      </c>
      <c r="R1" s="69" t="s">
        <v>20</v>
      </c>
      <c r="S1" s="69" t="s">
        <v>21</v>
      </c>
      <c r="T1" s="69" t="s">
        <v>22</v>
      </c>
      <c r="U1" s="69" t="s">
        <v>23</v>
      </c>
      <c r="V1" s="69" t="s">
        <v>24</v>
      </c>
      <c r="W1" s="69" t="s">
        <v>25</v>
      </c>
      <c r="X1" s="69" t="s">
        <v>26</v>
      </c>
      <c r="Y1" s="69" t="s">
        <v>27</v>
      </c>
      <c r="Z1" s="69" t="s">
        <v>28</v>
      </c>
      <c r="AA1" s="69" t="s">
        <v>29</v>
      </c>
      <c r="AB1" s="69" t="s">
        <v>30</v>
      </c>
      <c r="AC1" s="69" t="s">
        <v>31</v>
      </c>
      <c r="AD1" s="69" t="s">
        <v>32</v>
      </c>
      <c r="AE1" s="69" t="s">
        <v>33</v>
      </c>
      <c r="AF1" s="69" t="s">
        <v>34</v>
      </c>
      <c r="AG1" s="69" t="s">
        <v>35</v>
      </c>
      <c r="AH1" s="69" t="s">
        <v>36</v>
      </c>
      <c r="AI1" s="69" t="s">
        <v>37</v>
      </c>
      <c r="AJ1" s="69" t="s">
        <v>38</v>
      </c>
      <c r="AK1" s="69" t="s">
        <v>39</v>
      </c>
      <c r="AL1" s="69" t="s">
        <v>40</v>
      </c>
      <c r="AM1" s="69" t="s">
        <v>41</v>
      </c>
      <c r="AN1" s="69" t="s">
        <v>42</v>
      </c>
      <c r="AO1" s="69" t="s">
        <v>43</v>
      </c>
      <c r="AP1" s="69" t="s">
        <v>44</v>
      </c>
      <c r="AQ1" s="69" t="s">
        <v>45</v>
      </c>
      <c r="AR1" s="69" t="s">
        <v>46</v>
      </c>
      <c r="AS1" s="69" t="s">
        <v>47</v>
      </c>
      <c r="AT1" s="69" t="s">
        <v>48</v>
      </c>
      <c r="AU1" s="69" t="s">
        <v>49</v>
      </c>
      <c r="AV1" s="69" t="s">
        <v>50</v>
      </c>
      <c r="AW1" s="69" t="s">
        <v>51</v>
      </c>
      <c r="AX1" s="69" t="s">
        <v>52</v>
      </c>
      <c r="AY1" s="69" t="s">
        <v>53</v>
      </c>
      <c r="AZ1" s="69" t="s">
        <v>54</v>
      </c>
      <c r="BA1" s="69" t="s">
        <v>55</v>
      </c>
      <c r="BB1" s="69" t="s">
        <v>56</v>
      </c>
      <c r="BC1" s="69" t="s">
        <v>57</v>
      </c>
      <c r="BD1" s="69" t="s">
        <v>58</v>
      </c>
      <c r="BE1" s="69" t="s">
        <v>59</v>
      </c>
      <c r="BF1" s="69" t="s">
        <v>60</v>
      </c>
      <c r="BG1" s="69" t="s">
        <v>61</v>
      </c>
      <c r="BH1" s="69" t="s">
        <v>62</v>
      </c>
      <c r="BI1" s="69" t="s">
        <v>63</v>
      </c>
      <c r="BJ1" s="69" t="s">
        <v>64</v>
      </c>
      <c r="BK1" s="69" t="s">
        <v>65</v>
      </c>
      <c r="BL1" s="69" t="s">
        <v>66</v>
      </c>
      <c r="BM1" s="96"/>
      <c r="BN1" s="71" t="s">
        <v>194</v>
      </c>
      <c r="BO1" s="71" t="s">
        <v>195</v>
      </c>
      <c r="BP1" s="71" t="s">
        <v>196</v>
      </c>
      <c r="BQ1" s="71" t="s">
        <v>197</v>
      </c>
      <c r="BR1" s="71" t="s">
        <v>198</v>
      </c>
      <c r="BS1" s="71" t="s">
        <v>199</v>
      </c>
      <c r="BT1" s="71" t="s">
        <v>200</v>
      </c>
      <c r="BU1" s="71" t="s">
        <v>201</v>
      </c>
      <c r="BV1" s="71" t="s">
        <v>202</v>
      </c>
      <c r="BW1" s="71" t="s">
        <v>203</v>
      </c>
      <c r="BX1" s="71" t="s">
        <v>204</v>
      </c>
      <c r="BY1" s="71" t="s">
        <v>205</v>
      </c>
      <c r="BZ1" s="71" t="s">
        <v>206</v>
      </c>
      <c r="CA1" s="71" t="s">
        <v>207</v>
      </c>
      <c r="CB1" s="71" t="s">
        <v>208</v>
      </c>
      <c r="CC1" s="71" t="s">
        <v>209</v>
      </c>
      <c r="CD1" s="71" t="s">
        <v>210</v>
      </c>
      <c r="CE1" s="71" t="s">
        <v>211</v>
      </c>
      <c r="CF1" s="71" t="s">
        <v>212</v>
      </c>
      <c r="CG1" s="71" t="s">
        <v>213</v>
      </c>
      <c r="CH1" s="71" t="s">
        <v>214</v>
      </c>
      <c r="CI1" s="71" t="s">
        <v>215</v>
      </c>
      <c r="CJ1" s="71" t="s">
        <v>216</v>
      </c>
      <c r="CK1" s="71" t="s">
        <v>217</v>
      </c>
      <c r="CL1" s="71" t="s">
        <v>218</v>
      </c>
      <c r="CM1" s="71" t="s">
        <v>219</v>
      </c>
      <c r="CN1" s="71" t="s">
        <v>220</v>
      </c>
      <c r="CO1" s="71" t="s">
        <v>221</v>
      </c>
      <c r="CP1" s="71" t="s">
        <v>222</v>
      </c>
      <c r="CQ1" s="71" t="s">
        <v>223</v>
      </c>
      <c r="CR1" s="71" t="s">
        <v>224</v>
      </c>
      <c r="CS1" s="71" t="s">
        <v>225</v>
      </c>
      <c r="CT1" s="71" t="s">
        <v>226</v>
      </c>
      <c r="CU1" s="71" t="s">
        <v>227</v>
      </c>
      <c r="CV1" s="71" t="s">
        <v>228</v>
      </c>
      <c r="CW1" s="71" t="s">
        <v>229</v>
      </c>
      <c r="CX1" s="71" t="s">
        <v>230</v>
      </c>
      <c r="CY1" s="71" t="s">
        <v>231</v>
      </c>
      <c r="CZ1" s="71" t="s">
        <v>232</v>
      </c>
      <c r="DA1" s="71" t="s">
        <v>233</v>
      </c>
      <c r="DB1" s="71" t="s">
        <v>234</v>
      </c>
      <c r="DC1" s="71" t="s">
        <v>235</v>
      </c>
      <c r="DD1" s="71" t="s">
        <v>236</v>
      </c>
      <c r="DE1" s="71" t="s">
        <v>237</v>
      </c>
      <c r="DF1" s="71" t="s">
        <v>238</v>
      </c>
      <c r="DG1" s="71" t="s">
        <v>239</v>
      </c>
      <c r="DH1" s="71" t="s">
        <v>240</v>
      </c>
      <c r="DI1" s="71" t="s">
        <v>241</v>
      </c>
      <c r="DJ1" s="71" t="s">
        <v>242</v>
      </c>
      <c r="DK1" s="71" t="s">
        <v>243</v>
      </c>
      <c r="DL1" s="71" t="s">
        <v>244</v>
      </c>
      <c r="DM1" s="71" t="s">
        <v>245</v>
      </c>
      <c r="DN1" s="71" t="s">
        <v>246</v>
      </c>
      <c r="DO1" s="71" t="s">
        <v>247</v>
      </c>
      <c r="DP1" s="71" t="s">
        <v>248</v>
      </c>
      <c r="DQ1" s="71" t="s">
        <v>249</v>
      </c>
      <c r="DR1" s="71" t="s">
        <v>250</v>
      </c>
      <c r="DS1" s="71" t="s">
        <v>251</v>
      </c>
      <c r="DT1" s="71" t="s">
        <v>252</v>
      </c>
      <c r="DU1" s="96"/>
    </row>
    <row r="2" spans="1:125" x14ac:dyDescent="0.3">
      <c r="A2" s="83">
        <v>28</v>
      </c>
      <c r="B2" s="83" t="s">
        <v>260</v>
      </c>
      <c r="C2" s="83" t="s">
        <v>273</v>
      </c>
      <c r="D2" s="83"/>
      <c r="E2" s="56" t="s">
        <v>178</v>
      </c>
      <c r="F2" s="72">
        <v>0.1809564078642649</v>
      </c>
      <c r="G2" s="72">
        <v>2000.8673666526736</v>
      </c>
      <c r="H2" s="72">
        <v>7.0167558463303799</v>
      </c>
      <c r="I2" s="72">
        <v>10.579250101833086</v>
      </c>
      <c r="J2" s="72">
        <v>187.02776780314719</v>
      </c>
      <c r="K2" s="72">
        <v>0.41590008934936035</v>
      </c>
      <c r="L2" s="72">
        <v>15048.628299270904</v>
      </c>
      <c r="M2" s="72">
        <v>0.21289628254497414</v>
      </c>
      <c r="N2" s="72">
        <v>26.24601835475023</v>
      </c>
      <c r="O2" s="72">
        <v>12.202016432077514</v>
      </c>
      <c r="P2" s="72">
        <v>4.7329505125631135</v>
      </c>
      <c r="Q2" s="72">
        <v>0.15025951606488058</v>
      </c>
      <c r="R2" s="72">
        <v>12.108904521423586</v>
      </c>
      <c r="S2" s="72">
        <v>2.2619565017752286</v>
      </c>
      <c r="T2" s="72">
        <v>1.0845273094290375</v>
      </c>
      <c r="U2" s="72">
        <v>0.73444981870583503</v>
      </c>
      <c r="V2" s="72">
        <v>29247.894695005947</v>
      </c>
      <c r="W2" s="72">
        <v>1.1611426689863429</v>
      </c>
      <c r="X2" s="72">
        <v>3.2307348070691</v>
      </c>
      <c r="Y2" s="72">
        <v>9.4051359085343386E-2</v>
      </c>
      <c r="Z2" s="72">
        <v>7.6137025618889992E-2</v>
      </c>
      <c r="AA2" s="72">
        <v>0.43522539518596548</v>
      </c>
      <c r="AB2" s="72" t="e">
        <v>#VALUE!</v>
      </c>
      <c r="AC2" s="72">
        <v>1376.6176675892737</v>
      </c>
      <c r="AD2" s="72">
        <v>11.105968516949241</v>
      </c>
      <c r="AE2" s="72">
        <v>5.1098678804628319</v>
      </c>
      <c r="AF2" s="72">
        <v>0.12239220908659795</v>
      </c>
      <c r="AG2" s="72">
        <v>4381.8397566261801</v>
      </c>
      <c r="AH2" s="72">
        <v>2972.0950091015266</v>
      </c>
      <c r="AI2" s="72">
        <v>0.54658220906928701</v>
      </c>
      <c r="AJ2" s="72">
        <v>529.51320708227911</v>
      </c>
      <c r="AK2" s="72" t="e">
        <v>#VALUE!</v>
      </c>
      <c r="AL2" s="72">
        <v>13.974422568645219</v>
      </c>
      <c r="AM2" s="72">
        <v>13.590807211948794</v>
      </c>
      <c r="AN2" s="72">
        <v>785.06061035414177</v>
      </c>
      <c r="AO2" s="72">
        <v>9.2323547861669262</v>
      </c>
      <c r="AP2" s="72">
        <v>3.3406731036749426</v>
      </c>
      <c r="AQ2" s="72" t="e">
        <v>#VALUE!</v>
      </c>
      <c r="AR2" s="72">
        <v>4.2359002980030045</v>
      </c>
      <c r="AS2" s="72" t="e">
        <v>#VALUE!</v>
      </c>
      <c r="AT2" s="72">
        <v>1.6671307439677444E-2</v>
      </c>
      <c r="AU2" s="72">
        <v>6.0254944046522908E-2</v>
      </c>
      <c r="AV2" s="72">
        <v>0.72294211210417303</v>
      </c>
      <c r="AW2" s="72">
        <v>3.0666078989510641</v>
      </c>
      <c r="AX2" s="72">
        <v>0.10771906880769253</v>
      </c>
      <c r="AY2" s="72">
        <v>63.12546149965376</v>
      </c>
      <c r="AZ2" s="72">
        <v>0.4315789931044795</v>
      </c>
      <c r="BA2" s="72" t="e">
        <v>#VALUE!</v>
      </c>
      <c r="BB2" s="72">
        <v>0.73628865517639097</v>
      </c>
      <c r="BC2" s="72">
        <v>23.99908019183291</v>
      </c>
      <c r="BD2" s="72">
        <v>8.7481538027691846E-2</v>
      </c>
      <c r="BE2" s="72">
        <v>0.14530762901329686</v>
      </c>
      <c r="BF2" s="72">
        <v>0.72826825857397437</v>
      </c>
      <c r="BG2" s="72">
        <v>12.359795318695886</v>
      </c>
      <c r="BH2" s="72" t="e">
        <v>#VALUE!</v>
      </c>
      <c r="BI2" s="72">
        <v>12.095936398907311</v>
      </c>
      <c r="BJ2" s="72">
        <v>0.88702364184956983</v>
      </c>
      <c r="BK2" s="72">
        <v>45.789886140373497</v>
      </c>
      <c r="BL2" s="72">
        <v>2.8534096995520364</v>
      </c>
      <c r="BM2" s="70"/>
      <c r="BN2" s="73" t="s">
        <v>71</v>
      </c>
      <c r="BO2" s="74">
        <v>54310.632437359403</v>
      </c>
      <c r="BP2" s="75">
        <v>10.790601009659175</v>
      </c>
      <c r="BQ2" s="74">
        <v>91.191978512246195</v>
      </c>
      <c r="BR2" s="74">
        <v>385.82226981529578</v>
      </c>
      <c r="BS2" s="75">
        <v>1.2143251458455266</v>
      </c>
      <c r="BT2" s="74">
        <v>844.07999312342542</v>
      </c>
      <c r="BU2" s="73" t="s">
        <v>71</v>
      </c>
      <c r="BV2" s="75">
        <v>30.38933321272971</v>
      </c>
      <c r="BW2" s="73">
        <v>4.8790270589411628</v>
      </c>
      <c r="BX2" s="75">
        <v>60.873039740825028</v>
      </c>
      <c r="BY2" s="73">
        <v>4.9548458696720772</v>
      </c>
      <c r="BZ2" s="73">
        <v>9.3997430897930077</v>
      </c>
      <c r="CA2" s="73">
        <v>1.3729924527196571</v>
      </c>
      <c r="CB2" s="73">
        <v>1.0279603155926031</v>
      </c>
      <c r="CC2" s="73">
        <v>0.433612064700856</v>
      </c>
      <c r="CD2" s="74">
        <v>24952.583167031244</v>
      </c>
      <c r="CE2" s="75">
        <v>14.221685239953851</v>
      </c>
      <c r="CF2" s="73">
        <v>1.9039348863036625</v>
      </c>
      <c r="CG2" s="73" t="s">
        <v>71</v>
      </c>
      <c r="CH2" s="73">
        <v>3.7112568109571038</v>
      </c>
      <c r="CI2" s="73">
        <v>0.32973864618527543</v>
      </c>
      <c r="CJ2" s="73" t="s">
        <v>71</v>
      </c>
      <c r="CK2" s="74">
        <v>15787.074790173372</v>
      </c>
      <c r="CL2" s="75">
        <v>16.595894890510952</v>
      </c>
      <c r="CM2" s="75">
        <v>45.428926887916823</v>
      </c>
      <c r="CN2" s="73">
        <v>0.18767703418822529</v>
      </c>
      <c r="CO2" s="74">
        <v>5793.9283237744048</v>
      </c>
      <c r="CP2" s="74">
        <v>128.86929626745874</v>
      </c>
      <c r="CQ2" s="73">
        <v>2.1720459958226943</v>
      </c>
      <c r="CR2" s="74">
        <v>4371.0746506679316</v>
      </c>
      <c r="CS2" s="73">
        <v>9.8891218718209561</v>
      </c>
      <c r="CT2" s="75">
        <v>12.101401444410742</v>
      </c>
      <c r="CU2" s="75">
        <v>15.994348736830259</v>
      </c>
      <c r="CV2" s="74">
        <v>739.96514104957282</v>
      </c>
      <c r="CW2" s="73">
        <v>5.7374390606904244</v>
      </c>
      <c r="CX2" s="73">
        <v>3.4040232988502264</v>
      </c>
      <c r="CY2" s="73" t="s">
        <v>71</v>
      </c>
      <c r="CZ2" s="75">
        <v>82.448574092298145</v>
      </c>
      <c r="DA2" s="73" t="s">
        <v>71</v>
      </c>
      <c r="DB2" s="73" t="s">
        <v>71</v>
      </c>
      <c r="DC2" s="73">
        <v>0.56666613079867778</v>
      </c>
      <c r="DD2" s="73" t="s">
        <v>71</v>
      </c>
      <c r="DE2" s="73">
        <v>1.9525235691140748</v>
      </c>
      <c r="DF2" s="73">
        <v>6.5078655258612752</v>
      </c>
      <c r="DG2" s="75">
        <v>71.134695951592946</v>
      </c>
      <c r="DH2" s="73">
        <v>0.2404188063476724</v>
      </c>
      <c r="DI2" s="73" t="s">
        <v>71</v>
      </c>
      <c r="DJ2" s="73">
        <v>8.4925789748465892</v>
      </c>
      <c r="DK2" s="74">
        <v>2611.3341982558286</v>
      </c>
      <c r="DL2" s="73">
        <v>0.52481115477246798</v>
      </c>
      <c r="DM2" s="73">
        <v>0.16721655567937149</v>
      </c>
      <c r="DN2" s="73">
        <v>1.568217245832952</v>
      </c>
      <c r="DO2" s="74">
        <v>106.78788515350573</v>
      </c>
      <c r="DP2" s="73">
        <v>1.61339537708278</v>
      </c>
      <c r="DQ2" s="73">
        <v>8.3693607967685253</v>
      </c>
      <c r="DR2" s="73">
        <v>1.2032581668354547</v>
      </c>
      <c r="DS2" s="75">
        <v>42.130218864492484</v>
      </c>
      <c r="DT2" s="74">
        <v>100.20445267030202</v>
      </c>
      <c r="DU2" s="70"/>
    </row>
    <row r="3" spans="1:125" x14ac:dyDescent="0.3">
      <c r="A3" s="83">
        <v>29</v>
      </c>
      <c r="B3" s="83" t="s">
        <v>260</v>
      </c>
      <c r="C3" s="83" t="s">
        <v>274</v>
      </c>
      <c r="D3" s="83"/>
      <c r="E3" s="56" t="s">
        <v>177</v>
      </c>
      <c r="F3" s="72">
        <v>0.11365215943038576</v>
      </c>
      <c r="G3" s="72">
        <v>2052.5154316174699</v>
      </c>
      <c r="H3" s="72">
        <v>6.4085585188631544</v>
      </c>
      <c r="I3" s="72">
        <v>11.098267952369222</v>
      </c>
      <c r="J3" s="72">
        <v>181.48517574364016</v>
      </c>
      <c r="K3" s="72">
        <v>0.39312840964756829</v>
      </c>
      <c r="L3" s="72">
        <v>18988.408727030263</v>
      </c>
      <c r="M3" s="72">
        <v>0.19266254683163231</v>
      </c>
      <c r="N3" s="72">
        <v>25.296421153646005</v>
      </c>
      <c r="O3" s="72">
        <v>11.631956268918419</v>
      </c>
      <c r="P3" s="72">
        <v>4.1255781258101054</v>
      </c>
      <c r="Q3" s="72">
        <v>0.13440802070337127</v>
      </c>
      <c r="R3" s="72">
        <v>11.074763936540172</v>
      </c>
      <c r="S3" s="72">
        <v>2.1604545917535991</v>
      </c>
      <c r="T3" s="72">
        <v>1.0435260352052094</v>
      </c>
      <c r="U3" s="72">
        <v>0.70528645854106797</v>
      </c>
      <c r="V3" s="72">
        <v>23055.019727393523</v>
      </c>
      <c r="W3" s="72">
        <v>1.1177749782615201</v>
      </c>
      <c r="X3" s="72">
        <v>3.1590159371776938</v>
      </c>
      <c r="Y3" s="72">
        <v>7.541345155731774E-2</v>
      </c>
      <c r="Z3" s="72">
        <v>3.1266438492692172E-2</v>
      </c>
      <c r="AA3" s="72">
        <v>0.4084103056829384</v>
      </c>
      <c r="AB3" s="72" t="e">
        <v>#VALUE!</v>
      </c>
      <c r="AC3" s="72">
        <v>1974.15492938841</v>
      </c>
      <c r="AD3" s="72">
        <v>10.711409413479</v>
      </c>
      <c r="AE3" s="72">
        <v>5.4725194118568048</v>
      </c>
      <c r="AF3" s="72">
        <v>0.11473252590764918</v>
      </c>
      <c r="AG3" s="72">
        <v>4534.7833399706824</v>
      </c>
      <c r="AH3" s="72">
        <v>2981.5522526505511</v>
      </c>
      <c r="AI3" s="72">
        <v>0.38691803033094307</v>
      </c>
      <c r="AJ3" s="72">
        <v>712.69625798336756</v>
      </c>
      <c r="AK3" s="72" t="e">
        <v>#VALUE!</v>
      </c>
      <c r="AL3" s="72">
        <v>13.382253230906283</v>
      </c>
      <c r="AM3" s="72">
        <v>13.222243534999919</v>
      </c>
      <c r="AN3" s="72">
        <v>844.70460758177217</v>
      </c>
      <c r="AO3" s="72">
        <v>8.4833238335808367</v>
      </c>
      <c r="AP3" s="72">
        <v>3.2161919918478521</v>
      </c>
      <c r="AQ3" s="72" t="e">
        <v>#VALUE!</v>
      </c>
      <c r="AR3" s="72">
        <v>4.0784352587337986</v>
      </c>
      <c r="AS3" s="72" t="e">
        <v>#VALUE!</v>
      </c>
      <c r="AT3" s="72">
        <v>2.0662020923804505E-2</v>
      </c>
      <c r="AU3" s="72">
        <v>5.658363627923868E-2</v>
      </c>
      <c r="AV3" s="72">
        <v>0.66653445217317775</v>
      </c>
      <c r="AW3" s="72">
        <v>2.9972124421348076</v>
      </c>
      <c r="AX3" s="72">
        <v>2.9993211810203351E-2</v>
      </c>
      <c r="AY3" s="72">
        <v>70.397448781637038</v>
      </c>
      <c r="AZ3" s="72">
        <v>0.41020265844940462</v>
      </c>
      <c r="BA3" s="72" t="e">
        <v>#VALUE!</v>
      </c>
      <c r="BB3" s="72">
        <v>0.40931708930531935</v>
      </c>
      <c r="BC3" s="72">
        <v>24.062680367964873</v>
      </c>
      <c r="BD3" s="72">
        <v>7.5940926302368456E-2</v>
      </c>
      <c r="BE3" s="72">
        <v>0.13920019672310038</v>
      </c>
      <c r="BF3" s="72">
        <v>0.6739172133846022</v>
      </c>
      <c r="BG3" s="72">
        <v>11.717793280985898</v>
      </c>
      <c r="BH3" s="72" t="e">
        <v>#VALUE!</v>
      </c>
      <c r="BI3" s="72">
        <v>11.373728255557433</v>
      </c>
      <c r="BJ3" s="72">
        <v>0.83392944631669519</v>
      </c>
      <c r="BK3" s="72">
        <v>44.476319097251192</v>
      </c>
      <c r="BL3" s="72">
        <v>1.7033511867650215</v>
      </c>
      <c r="BM3" s="70"/>
      <c r="BN3" s="73" t="s">
        <v>71</v>
      </c>
      <c r="BO3" s="74">
        <v>49720.065032688086</v>
      </c>
      <c r="BP3" s="73">
        <v>9.067377613560927</v>
      </c>
      <c r="BQ3" s="74">
        <v>76.806782760787442</v>
      </c>
      <c r="BR3" s="74">
        <v>354.26925169895981</v>
      </c>
      <c r="BS3" s="75">
        <v>1.2337334566805749</v>
      </c>
      <c r="BT3" s="74">
        <v>790.62862501071356</v>
      </c>
      <c r="BU3" s="73" t="s">
        <v>71</v>
      </c>
      <c r="BV3" s="75">
        <v>27.142022120714174</v>
      </c>
      <c r="BW3" s="73">
        <v>4.5258591678054305</v>
      </c>
      <c r="BX3" s="75">
        <v>57.88293778011866</v>
      </c>
      <c r="BY3" s="73">
        <v>4.6201433110528907</v>
      </c>
      <c r="BZ3" s="73">
        <v>9.1263273259684485</v>
      </c>
      <c r="CA3" s="73">
        <v>1.241005848409994</v>
      </c>
      <c r="CB3" s="73">
        <v>0.92840160025762652</v>
      </c>
      <c r="CC3" s="73">
        <v>0.41976764057745064</v>
      </c>
      <c r="CD3" s="74">
        <v>22314.434487576862</v>
      </c>
      <c r="CE3" s="75">
        <v>13.175985549066111</v>
      </c>
      <c r="CF3" s="73">
        <v>1.791357127313385</v>
      </c>
      <c r="CG3" s="73" t="s">
        <v>71</v>
      </c>
      <c r="CH3" s="73">
        <v>2.9684186254320242</v>
      </c>
      <c r="CI3" s="73">
        <v>0.25579712422409057</v>
      </c>
      <c r="CJ3" s="73" t="s">
        <v>71</v>
      </c>
      <c r="CK3" s="74">
        <v>14628.356341327495</v>
      </c>
      <c r="CL3" s="75">
        <v>14.750984545683362</v>
      </c>
      <c r="CM3" s="75">
        <v>42.75647832264756</v>
      </c>
      <c r="CN3" s="73">
        <v>0.15213370202257351</v>
      </c>
      <c r="CO3" s="74">
        <v>5266.5059070985353</v>
      </c>
      <c r="CP3" s="74">
        <v>113.1027509107862</v>
      </c>
      <c r="CQ3" s="73">
        <v>1.4152426701418617</v>
      </c>
      <c r="CR3" s="74">
        <v>3862.9110092404167</v>
      </c>
      <c r="CS3" s="73">
        <v>7.819141505595117</v>
      </c>
      <c r="CT3" s="75">
        <v>10.747479300205306</v>
      </c>
      <c r="CU3" s="75">
        <v>13.867161991673827</v>
      </c>
      <c r="CV3" s="74">
        <v>790.98454872166849</v>
      </c>
      <c r="CW3" s="73">
        <v>5.4283047553297665</v>
      </c>
      <c r="CX3" s="73">
        <v>3.0459795326072667</v>
      </c>
      <c r="CY3" s="73" t="s">
        <v>71</v>
      </c>
      <c r="CZ3" s="75">
        <v>75.487143833842666</v>
      </c>
      <c r="DA3" s="73" t="s">
        <v>71</v>
      </c>
      <c r="DB3" s="73" t="s">
        <v>71</v>
      </c>
      <c r="DC3" s="73">
        <v>0.49975926130597725</v>
      </c>
      <c r="DD3" s="73" t="s">
        <v>71</v>
      </c>
      <c r="DE3" s="73">
        <v>1.7638194427474572</v>
      </c>
      <c r="DF3" s="73">
        <v>1.7448754726009816</v>
      </c>
      <c r="DG3" s="75">
        <v>63.206199825648227</v>
      </c>
      <c r="DH3" s="73">
        <v>0.20943502560221286</v>
      </c>
      <c r="DI3" s="73" t="s">
        <v>71</v>
      </c>
      <c r="DJ3" s="73">
        <v>7.2943663726679562</v>
      </c>
      <c r="DK3" s="74">
        <v>2310.7406948699368</v>
      </c>
      <c r="DL3" s="73">
        <v>0.44546320192673344</v>
      </c>
      <c r="DM3" s="73">
        <v>0.15532921895992999</v>
      </c>
      <c r="DN3" s="73">
        <v>1.4677580823951755</v>
      </c>
      <c r="DO3" s="75">
        <v>98.408565559943654</v>
      </c>
      <c r="DP3" s="73">
        <v>1.1920526309130706</v>
      </c>
      <c r="DQ3" s="73">
        <v>7.345718397006979</v>
      </c>
      <c r="DR3" s="73">
        <v>1.0516411916040003</v>
      </c>
      <c r="DS3" s="75">
        <v>37.90058577955093</v>
      </c>
      <c r="DT3" s="75">
        <v>89.922209458546533</v>
      </c>
      <c r="DU3" s="70"/>
    </row>
    <row r="4" spans="1:125" x14ac:dyDescent="0.3">
      <c r="A4" s="83">
        <v>30</v>
      </c>
      <c r="B4" s="83" t="s">
        <v>260</v>
      </c>
      <c r="C4" s="83" t="s">
        <v>275</v>
      </c>
      <c r="D4" s="83"/>
      <c r="E4" s="56" t="s">
        <v>176</v>
      </c>
      <c r="F4" s="72">
        <v>9.9559913966211222E-2</v>
      </c>
      <c r="G4" s="72">
        <v>2126.0593600391867</v>
      </c>
      <c r="H4" s="72">
        <v>7.5333829283405338</v>
      </c>
      <c r="I4" s="72">
        <v>10.335882243836911</v>
      </c>
      <c r="J4" s="72">
        <v>177.66147100327291</v>
      </c>
      <c r="K4" s="72">
        <v>0.39832807702797363</v>
      </c>
      <c r="L4" s="72">
        <v>15115.163016345063</v>
      </c>
      <c r="M4" s="72">
        <v>0.20054351637766687</v>
      </c>
      <c r="N4" s="72">
        <v>26.347565330653705</v>
      </c>
      <c r="O4" s="72">
        <v>11.988414317128363</v>
      </c>
      <c r="P4" s="72">
        <v>4.282435126910574</v>
      </c>
      <c r="Q4" s="72">
        <v>0.1534557019956185</v>
      </c>
      <c r="R4" s="72">
        <v>11.994325998958237</v>
      </c>
      <c r="S4" s="72">
        <v>2.2528337733116608</v>
      </c>
      <c r="T4" s="72">
        <v>1.0843700396098939</v>
      </c>
      <c r="U4" s="72">
        <v>0.70984556484162076</v>
      </c>
      <c r="V4" s="72">
        <v>26198.593237982142</v>
      </c>
      <c r="W4" s="72">
        <v>1.1449969324718932</v>
      </c>
      <c r="X4" s="72">
        <v>3.198706871284192</v>
      </c>
      <c r="Y4" s="72">
        <v>7.5900528073540557E-2</v>
      </c>
      <c r="Z4" s="72">
        <v>5.1362668955696786E-2</v>
      </c>
      <c r="AA4" s="72">
        <v>0.42118461477668351</v>
      </c>
      <c r="AB4" s="72" t="e">
        <v>#VALUE!</v>
      </c>
      <c r="AC4" s="72">
        <v>1519.2025035645115</v>
      </c>
      <c r="AD4" s="72">
        <v>11.145515314469149</v>
      </c>
      <c r="AE4" s="72">
        <v>5.30486844490704</v>
      </c>
      <c r="AF4" s="72">
        <v>0.11610214157718031</v>
      </c>
      <c r="AG4" s="72">
        <v>4487.7058892671403</v>
      </c>
      <c r="AH4" s="72">
        <v>2960.440603236013</v>
      </c>
      <c r="AI4" s="72">
        <v>0.40063749414151012</v>
      </c>
      <c r="AJ4" s="72">
        <v>451.40285008286651</v>
      </c>
      <c r="AK4" s="72" t="e">
        <v>#VALUE!</v>
      </c>
      <c r="AL4" s="72">
        <v>13.980998734479156</v>
      </c>
      <c r="AM4" s="72">
        <v>13.912582486569669</v>
      </c>
      <c r="AN4" s="72">
        <v>830.31552671097813</v>
      </c>
      <c r="AO4" s="72">
        <v>9.339188857871914</v>
      </c>
      <c r="AP4" s="72">
        <v>3.3513070456881247</v>
      </c>
      <c r="AQ4" s="72" t="e">
        <v>#VALUE!</v>
      </c>
      <c r="AR4" s="72">
        <v>4.3995897017955832</v>
      </c>
      <c r="AS4" s="72" t="e">
        <v>#VALUE!</v>
      </c>
      <c r="AT4" s="72">
        <v>1.1392799945848985E-2</v>
      </c>
      <c r="AU4" s="72">
        <v>5.7084648051536339E-2</v>
      </c>
      <c r="AV4" s="72">
        <v>0.66252662685949537</v>
      </c>
      <c r="AW4" s="72">
        <v>3.0338988983629762</v>
      </c>
      <c r="AX4" s="72">
        <v>1.7215273807801891E-2</v>
      </c>
      <c r="AY4" s="72">
        <v>61.761645511529764</v>
      </c>
      <c r="AZ4" s="72">
        <v>0.42468125260030293</v>
      </c>
      <c r="BA4" s="72" t="e">
        <v>#VALUE!</v>
      </c>
      <c r="BB4" s="72">
        <v>0.55618159188744587</v>
      </c>
      <c r="BC4" s="72">
        <v>27.231485553302416</v>
      </c>
      <c r="BD4" s="72">
        <v>8.4908269165026362E-2</v>
      </c>
      <c r="BE4" s="72">
        <v>0.14091949291305297</v>
      </c>
      <c r="BF4" s="72">
        <v>0.72708677439842151</v>
      </c>
      <c r="BG4" s="72">
        <v>12.525208885085833</v>
      </c>
      <c r="BH4" s="72" t="e">
        <v>#VALUE!</v>
      </c>
      <c r="BI4" s="72">
        <v>11.885927300669092</v>
      </c>
      <c r="BJ4" s="72">
        <v>0.86088735365002356</v>
      </c>
      <c r="BK4" s="72">
        <v>45.9130068540073</v>
      </c>
      <c r="BL4" s="72">
        <v>2.7192469275515032</v>
      </c>
      <c r="BM4" s="70"/>
      <c r="BN4" s="73" t="s">
        <v>71</v>
      </c>
      <c r="BO4" s="74">
        <v>54819.730834448856</v>
      </c>
      <c r="BP4" s="75">
        <v>10.561533735069961</v>
      </c>
      <c r="BQ4" s="74">
        <v>80.728049297286603</v>
      </c>
      <c r="BR4" s="74">
        <v>392.49347402178614</v>
      </c>
      <c r="BS4" s="75">
        <v>1.2219208186229165</v>
      </c>
      <c r="BT4" s="74">
        <v>775.72067841145144</v>
      </c>
      <c r="BU4" s="73" t="s">
        <v>71</v>
      </c>
      <c r="BV4" s="75">
        <v>30.669149593716547</v>
      </c>
      <c r="BW4" s="73">
        <v>5.1953429862443636</v>
      </c>
      <c r="BX4" s="75">
        <v>63.139486320768775</v>
      </c>
      <c r="BY4" s="73">
        <v>4.9664340987062481</v>
      </c>
      <c r="BZ4" s="73">
        <v>9.4643904542363888</v>
      </c>
      <c r="CA4" s="73">
        <v>1.4055641909374055</v>
      </c>
      <c r="CB4" s="73">
        <v>0.9612872412896194</v>
      </c>
      <c r="CC4" s="73">
        <v>0.47645144687464086</v>
      </c>
      <c r="CD4" s="74">
        <v>25765.096615383773</v>
      </c>
      <c r="CE4" s="75">
        <v>15.020012796168343</v>
      </c>
      <c r="CF4" s="73">
        <v>2.1260639380879609</v>
      </c>
      <c r="CG4" s="73" t="s">
        <v>71</v>
      </c>
      <c r="CH4" s="73">
        <v>3.1950157916630291</v>
      </c>
      <c r="CI4" s="73">
        <v>0.28627288441895182</v>
      </c>
      <c r="CJ4" s="73" t="s">
        <v>71</v>
      </c>
      <c r="CK4" s="74">
        <v>16494.509150951617</v>
      </c>
      <c r="CL4" s="75">
        <v>16.658930883463377</v>
      </c>
      <c r="CM4" s="75">
        <v>49.40144042826811</v>
      </c>
      <c r="CN4" s="73">
        <v>0.16801357491919394</v>
      </c>
      <c r="CO4" s="74">
        <v>5548.3721955860892</v>
      </c>
      <c r="CP4" s="74">
        <v>131.88107544866432</v>
      </c>
      <c r="CQ4" s="73">
        <v>1.3772587883793113</v>
      </c>
      <c r="CR4" s="74">
        <v>4065.3184500259181</v>
      </c>
      <c r="CS4" s="73">
        <v>8.620351780264496</v>
      </c>
      <c r="CT4" s="75">
        <v>12.015866658979185</v>
      </c>
      <c r="CU4" s="75">
        <v>17.103845503795611</v>
      </c>
      <c r="CV4" s="74">
        <v>728.58748973885395</v>
      </c>
      <c r="CW4" s="73">
        <v>5.7995599612789936</v>
      </c>
      <c r="CX4" s="73">
        <v>3.4542333323220986</v>
      </c>
      <c r="CY4" s="73" t="s">
        <v>71</v>
      </c>
      <c r="CZ4" s="75">
        <v>81.803161651214594</v>
      </c>
      <c r="DA4" s="73" t="s">
        <v>71</v>
      </c>
      <c r="DB4" s="73" t="s">
        <v>71</v>
      </c>
      <c r="DC4" s="73">
        <v>0.57492519617792159</v>
      </c>
      <c r="DD4" s="73" t="s">
        <v>71</v>
      </c>
      <c r="DE4" s="73">
        <v>2.0143869097946832</v>
      </c>
      <c r="DF4" s="73">
        <v>1.7985327375092528</v>
      </c>
      <c r="DG4" s="75">
        <v>66.424772764092793</v>
      </c>
      <c r="DH4" s="73">
        <v>0.23950989697482183</v>
      </c>
      <c r="DI4" s="73" t="s">
        <v>71</v>
      </c>
      <c r="DJ4" s="73">
        <v>7.9481519444521505</v>
      </c>
      <c r="DK4" s="74">
        <v>2615.2530474024838</v>
      </c>
      <c r="DL4" s="73">
        <v>0.54003204461908993</v>
      </c>
      <c r="DM4" s="73">
        <v>0.15887336719441511</v>
      </c>
      <c r="DN4" s="73">
        <v>1.5733093327638283</v>
      </c>
      <c r="DO4" s="74">
        <v>112.1124755402965</v>
      </c>
      <c r="DP4" s="73">
        <v>1.1336767500411178</v>
      </c>
      <c r="DQ4" s="73">
        <v>7.9267510509491945</v>
      </c>
      <c r="DR4" s="73">
        <v>1.1872244520983808</v>
      </c>
      <c r="DS4" s="75">
        <v>45.322977794759161</v>
      </c>
      <c r="DT4" s="74">
        <v>103.61662789126572</v>
      </c>
      <c r="DU4" s="70"/>
    </row>
    <row r="5" spans="1:125" x14ac:dyDescent="0.3">
      <c r="A5" s="83">
        <v>46</v>
      </c>
      <c r="B5" s="83" t="s">
        <v>258</v>
      </c>
      <c r="C5" s="83" t="s">
        <v>273</v>
      </c>
      <c r="D5" s="83"/>
      <c r="E5" s="56" t="s">
        <v>184</v>
      </c>
      <c r="F5" s="72">
        <v>4.9769082339667092E-2</v>
      </c>
      <c r="G5" s="72">
        <v>1655.6099865820531</v>
      </c>
      <c r="H5" s="72">
        <v>6.0192220533581544</v>
      </c>
      <c r="I5" s="72">
        <v>8.4094601024946503</v>
      </c>
      <c r="J5" s="72">
        <v>158.87423402865494</v>
      </c>
      <c r="K5" s="72">
        <v>0.4030186838518775</v>
      </c>
      <c r="L5" s="72">
        <v>12941.838605057266</v>
      </c>
      <c r="M5" s="72">
        <v>0.1688668799294907</v>
      </c>
      <c r="N5" s="72">
        <v>23.713684868398872</v>
      </c>
      <c r="O5" s="72">
        <v>11.265762175518267</v>
      </c>
      <c r="P5" s="72">
        <v>3.9077058625928931</v>
      </c>
      <c r="Q5" s="72">
        <v>0.13027815463366454</v>
      </c>
      <c r="R5" s="72">
        <v>10.502819848357325</v>
      </c>
      <c r="S5" s="72">
        <v>1.8675441984952366</v>
      </c>
      <c r="T5" s="72">
        <v>0.89720780232353259</v>
      </c>
      <c r="U5" s="72">
        <v>0.60259234401951434</v>
      </c>
      <c r="V5" s="72">
        <v>21423.292223862343</v>
      </c>
      <c r="W5" s="72">
        <v>0.88554277164931272</v>
      </c>
      <c r="X5" s="72">
        <v>2.7236365469592676</v>
      </c>
      <c r="Y5" s="72">
        <v>7.8234597277503259E-2</v>
      </c>
      <c r="Z5" s="72">
        <v>4.9878752861562688E-2</v>
      </c>
      <c r="AA5" s="72">
        <v>0.34663764361267313</v>
      </c>
      <c r="AB5" s="72" t="e">
        <v>#VALUE!</v>
      </c>
      <c r="AC5" s="72">
        <v>1252.1745062688587</v>
      </c>
      <c r="AD5" s="72">
        <v>9.8496285885576853</v>
      </c>
      <c r="AE5" s="72">
        <v>3.6535097688927713</v>
      </c>
      <c r="AF5" s="72">
        <v>9.5398314132940101E-2</v>
      </c>
      <c r="AG5" s="72">
        <v>3384.7071547995542</v>
      </c>
      <c r="AH5" s="72">
        <v>2451.6102323724067</v>
      </c>
      <c r="AI5" s="72">
        <v>0.29472119267178865</v>
      </c>
      <c r="AJ5" s="72">
        <v>412.88975793314171</v>
      </c>
      <c r="AK5" s="72" t="e">
        <v>#VALUE!</v>
      </c>
      <c r="AL5" s="72">
        <v>12.065922716282282</v>
      </c>
      <c r="AM5" s="72">
        <v>12.350534965238365</v>
      </c>
      <c r="AN5" s="72">
        <v>750.26528336434365</v>
      </c>
      <c r="AO5" s="72">
        <v>7.8756210063522509</v>
      </c>
      <c r="AP5" s="72">
        <v>2.9452662749020493</v>
      </c>
      <c r="AQ5" s="72" t="e">
        <v>#VALUE!</v>
      </c>
      <c r="AR5" s="72">
        <v>3.3798594453272992</v>
      </c>
      <c r="AS5" s="72" t="e">
        <v>#VALUE!</v>
      </c>
      <c r="AT5" s="72">
        <v>1.1049887869356026E-2</v>
      </c>
      <c r="AU5" s="72">
        <v>4.83233717228563E-2</v>
      </c>
      <c r="AV5" s="72">
        <v>0.52559704521999184</v>
      </c>
      <c r="AW5" s="72">
        <v>2.6499256815024097</v>
      </c>
      <c r="AX5" s="72">
        <v>2.5743807634397209E-2</v>
      </c>
      <c r="AY5" s="72">
        <v>50.050837018948215</v>
      </c>
      <c r="AZ5" s="72">
        <v>0.35091686175818043</v>
      </c>
      <c r="BA5" s="72" t="e">
        <v>#VALUE!</v>
      </c>
      <c r="BB5" s="72">
        <v>0.56552336113399737</v>
      </c>
      <c r="BC5" s="72">
        <v>23.326395366012843</v>
      </c>
      <c r="BD5" s="72">
        <v>7.0834798230261564E-2</v>
      </c>
      <c r="BE5" s="72">
        <v>0.11781195715733177</v>
      </c>
      <c r="BF5" s="72">
        <v>0.62656034609165134</v>
      </c>
      <c r="BG5" s="72">
        <v>10.616936172427769</v>
      </c>
      <c r="BH5" s="72" t="e">
        <v>#VALUE!</v>
      </c>
      <c r="BI5" s="72">
        <v>9.835506332084833</v>
      </c>
      <c r="BJ5" s="72">
        <v>0.6971103747863473</v>
      </c>
      <c r="BK5" s="72">
        <v>38.403998749139866</v>
      </c>
      <c r="BL5" s="72">
        <v>2.445664880271881</v>
      </c>
      <c r="BM5" s="70"/>
      <c r="BN5" s="73" t="s">
        <v>71</v>
      </c>
      <c r="BO5" s="74">
        <v>50103.045425167336</v>
      </c>
      <c r="BP5" s="73">
        <v>9.3202095480205625</v>
      </c>
      <c r="BQ5" s="74">
        <v>74.596521897477928</v>
      </c>
      <c r="BR5" s="74">
        <v>337.08670226030569</v>
      </c>
      <c r="BS5" s="75">
        <v>1.5892871302616995</v>
      </c>
      <c r="BT5" s="74">
        <v>646.31331757967757</v>
      </c>
      <c r="BU5" s="73" t="s">
        <v>71</v>
      </c>
      <c r="BV5" s="75">
        <v>33.385909878944112</v>
      </c>
      <c r="BW5" s="73">
        <v>5.2095715231188962</v>
      </c>
      <c r="BX5" s="75">
        <v>59.047423355560639</v>
      </c>
      <c r="BY5" s="73">
        <v>4.5944053959550617</v>
      </c>
      <c r="BZ5" s="73">
        <v>9.5844380266907994</v>
      </c>
      <c r="CA5" s="73">
        <v>1.4466039191181495</v>
      </c>
      <c r="CB5" s="73">
        <v>1.0014564821581184</v>
      </c>
      <c r="CC5" s="73">
        <v>0.48820833395795543</v>
      </c>
      <c r="CD5" s="74">
        <v>23103.933257437209</v>
      </c>
      <c r="CE5" s="75">
        <v>13.259176060373248</v>
      </c>
      <c r="CF5" s="73">
        <v>2.3208216251910367</v>
      </c>
      <c r="CG5" s="73" t="s">
        <v>71</v>
      </c>
      <c r="CH5" s="73">
        <v>3.1365022108328247</v>
      </c>
      <c r="CI5" s="73">
        <v>0.30912862418480397</v>
      </c>
      <c r="CJ5" s="73" t="s">
        <v>71</v>
      </c>
      <c r="CK5" s="74">
        <v>14499.972671359807</v>
      </c>
      <c r="CL5" s="75">
        <v>17.785891165366223</v>
      </c>
      <c r="CM5" s="75">
        <v>55.765889058651986</v>
      </c>
      <c r="CN5" s="73">
        <v>0.19516043199248706</v>
      </c>
      <c r="CO5" s="74">
        <v>5090.3686621246061</v>
      </c>
      <c r="CP5" s="74">
        <v>121.55813815112802</v>
      </c>
      <c r="CQ5" s="73">
        <v>1.4020778433586143</v>
      </c>
      <c r="CR5" s="74">
        <v>3244.7368035149698</v>
      </c>
      <c r="CS5" s="73">
        <v>8.2303798575788409</v>
      </c>
      <c r="CT5" s="75">
        <v>13.474897083854534</v>
      </c>
      <c r="CU5" s="75">
        <v>16.411677132234825</v>
      </c>
      <c r="CV5" s="74">
        <v>651.28056636990596</v>
      </c>
      <c r="CW5" s="73">
        <v>5.9495765452758125</v>
      </c>
      <c r="CX5" s="73">
        <v>3.7674264073860591</v>
      </c>
      <c r="CY5" s="73" t="s">
        <v>71</v>
      </c>
      <c r="CZ5" s="75">
        <v>74.429639923343885</v>
      </c>
      <c r="DA5" s="73" t="s">
        <v>71</v>
      </c>
      <c r="DB5" s="73" t="s">
        <v>71</v>
      </c>
      <c r="DC5" s="73">
        <v>0.50701266992876304</v>
      </c>
      <c r="DD5" s="73" t="s">
        <v>71</v>
      </c>
      <c r="DE5" s="73">
        <v>2.2683685627849921</v>
      </c>
      <c r="DF5" s="73">
        <v>1.8122672634876644</v>
      </c>
      <c r="DG5" s="75">
        <v>61.073396439417905</v>
      </c>
      <c r="DH5" s="73">
        <v>0.25091430839510981</v>
      </c>
      <c r="DI5" s="73" t="s">
        <v>71</v>
      </c>
      <c r="DJ5" s="73">
        <v>7.6006141941602117</v>
      </c>
      <c r="DK5" s="74">
        <v>2589.2763712236688</v>
      </c>
      <c r="DL5" s="73">
        <v>0.47000958296362022</v>
      </c>
      <c r="DM5" s="73">
        <v>0.16333834828471594</v>
      </c>
      <c r="DN5" s="73">
        <v>1.4851659191913029</v>
      </c>
      <c r="DO5" s="75">
        <v>96.915667903709149</v>
      </c>
      <c r="DP5" s="73">
        <v>1.2787496109613998</v>
      </c>
      <c r="DQ5" s="73">
        <v>8.4515437904062978</v>
      </c>
      <c r="DR5" s="73">
        <v>1.1884747894686016</v>
      </c>
      <c r="DS5" s="75">
        <v>38.931240404021473</v>
      </c>
      <c r="DT5" s="74">
        <v>101.95398805381139</v>
      </c>
      <c r="DU5" s="70"/>
    </row>
    <row r="6" spans="1:125" x14ac:dyDescent="0.3">
      <c r="A6" s="83">
        <v>47</v>
      </c>
      <c r="B6" s="83" t="s">
        <v>258</v>
      </c>
      <c r="C6" s="83" t="s">
        <v>274</v>
      </c>
      <c r="D6" s="83"/>
      <c r="E6" s="56" t="s">
        <v>183</v>
      </c>
      <c r="F6" s="72">
        <v>5.5636421342448387E-2</v>
      </c>
      <c r="G6" s="72">
        <v>1611.5105523417885</v>
      </c>
      <c r="H6" s="72">
        <v>5.2433469303958837</v>
      </c>
      <c r="I6" s="72">
        <v>3.9756401974112912</v>
      </c>
      <c r="J6" s="72">
        <v>133.56581885368558</v>
      </c>
      <c r="K6" s="72">
        <v>0.36879304276797248</v>
      </c>
      <c r="L6" s="72">
        <v>12535.144275535828</v>
      </c>
      <c r="M6" s="72">
        <v>0.14164488114008145</v>
      </c>
      <c r="N6" s="72">
        <v>22.738933965750952</v>
      </c>
      <c r="O6" s="72">
        <v>10.233784160851075</v>
      </c>
      <c r="P6" s="72">
        <v>3.2079778212109038</v>
      </c>
      <c r="Q6" s="72">
        <v>0.14814500790962082</v>
      </c>
      <c r="R6" s="72">
        <v>8.7238428701090918</v>
      </c>
      <c r="S6" s="72">
        <v>1.719448952277834</v>
      </c>
      <c r="T6" s="72">
        <v>0.80653149258940093</v>
      </c>
      <c r="U6" s="72">
        <v>0.56208745272820326</v>
      </c>
      <c r="V6" s="72">
        <v>19698.257605163933</v>
      </c>
      <c r="W6" s="72">
        <v>0.92125135376525025</v>
      </c>
      <c r="X6" s="72">
        <v>2.5091009809499711</v>
      </c>
      <c r="Y6" s="72">
        <v>7.1320156236874502E-2</v>
      </c>
      <c r="Z6" s="72">
        <v>4.1924185843624187E-2</v>
      </c>
      <c r="AA6" s="72">
        <v>0.31237766252404053</v>
      </c>
      <c r="AB6" s="72" t="e">
        <v>#VALUE!</v>
      </c>
      <c r="AC6" s="72">
        <v>756.05718409545136</v>
      </c>
      <c r="AD6" s="72">
        <v>9.5113855749644767</v>
      </c>
      <c r="AE6" s="72">
        <v>3.1733711989928417</v>
      </c>
      <c r="AF6" s="72">
        <v>9.4400330939154481E-2</v>
      </c>
      <c r="AG6" s="72">
        <v>3373.5194093763034</v>
      </c>
      <c r="AH6" s="72">
        <v>1822.3751219480876</v>
      </c>
      <c r="AI6" s="72">
        <v>0.22881710265603178</v>
      </c>
      <c r="AJ6" s="72">
        <v>270.37425209043482</v>
      </c>
      <c r="AK6" s="72" t="e">
        <v>#VALUE!</v>
      </c>
      <c r="AL6" s="72">
        <v>11.417583566375322</v>
      </c>
      <c r="AM6" s="72">
        <v>11.63889069051282</v>
      </c>
      <c r="AN6" s="72">
        <v>611.59186878623166</v>
      </c>
      <c r="AO6" s="72">
        <v>7.1802453120499825</v>
      </c>
      <c r="AP6" s="72">
        <v>2.7798196852304273</v>
      </c>
      <c r="AQ6" s="72" t="e">
        <v>#VALUE!</v>
      </c>
      <c r="AR6" s="72">
        <v>3.3936963102765221</v>
      </c>
      <c r="AS6" s="72" t="e">
        <v>#VALUE!</v>
      </c>
      <c r="AT6" s="72">
        <v>1.2336102252711595E-2</v>
      </c>
      <c r="AU6" s="72">
        <v>4.5682642644259544E-2</v>
      </c>
      <c r="AV6" s="72">
        <v>0.61639260615797975</v>
      </c>
      <c r="AW6" s="72">
        <v>2.4706385008762655</v>
      </c>
      <c r="AX6" s="72" t="e">
        <v>#VALUE!</v>
      </c>
      <c r="AY6" s="72">
        <v>46.401688667193355</v>
      </c>
      <c r="AZ6" s="72">
        <v>0.32510445638560681</v>
      </c>
      <c r="BA6" s="72" t="e">
        <v>#VALUE!</v>
      </c>
      <c r="BB6" s="72">
        <v>0.54860551082738662</v>
      </c>
      <c r="BC6" s="72">
        <v>28.255179696116564</v>
      </c>
      <c r="BD6" s="72">
        <v>7.1038087001339428E-2</v>
      </c>
      <c r="BE6" s="72">
        <v>0.106679182734009</v>
      </c>
      <c r="BF6" s="72">
        <v>0.58358420471335359</v>
      </c>
      <c r="BG6" s="72">
        <v>9.6981417097136653</v>
      </c>
      <c r="BH6" s="72" t="e">
        <v>#VALUE!</v>
      </c>
      <c r="BI6" s="72">
        <v>8.8711707991349904</v>
      </c>
      <c r="BJ6" s="72">
        <v>0.64981653039465803</v>
      </c>
      <c r="BK6" s="72">
        <v>31.123721857856932</v>
      </c>
      <c r="BL6" s="72">
        <v>2.0488252989406752</v>
      </c>
      <c r="BM6" s="70"/>
      <c r="BN6" s="73" t="s">
        <v>71</v>
      </c>
      <c r="BO6" s="74">
        <v>28213.727763046074</v>
      </c>
      <c r="BP6" s="73">
        <v>5.2521629451994878</v>
      </c>
      <c r="BQ6" s="74">
        <v>38.46025473711898</v>
      </c>
      <c r="BR6" s="74">
        <v>252.1377419199826</v>
      </c>
      <c r="BS6" s="75">
        <v>0.55158689102918534</v>
      </c>
      <c r="BT6" s="74">
        <v>861.93364205331102</v>
      </c>
      <c r="BU6" s="73" t="s">
        <v>71</v>
      </c>
      <c r="BV6" s="75">
        <v>19.488073407404055</v>
      </c>
      <c r="BW6" s="73">
        <v>3.0418103731496071</v>
      </c>
      <c r="BX6" s="75">
        <v>28.485295994116886</v>
      </c>
      <c r="BY6" s="73">
        <v>2.2448826095990029</v>
      </c>
      <c r="BZ6" s="73">
        <v>5.1661033942756696</v>
      </c>
      <c r="CA6" s="73">
        <v>0.92802403803907396</v>
      </c>
      <c r="CB6" s="73">
        <v>0.66716920371081401</v>
      </c>
      <c r="CC6" s="73">
        <v>0.33797202692371114</v>
      </c>
      <c r="CD6" s="74">
        <v>12948.586778278925</v>
      </c>
      <c r="CE6" s="73">
        <v>7.3440832110674004</v>
      </c>
      <c r="CF6" s="73">
        <v>1.457324565462627</v>
      </c>
      <c r="CG6" s="73" t="s">
        <v>71</v>
      </c>
      <c r="CH6" s="73">
        <v>1.8143484847706743</v>
      </c>
      <c r="CI6" s="73">
        <v>0.19152264869961499</v>
      </c>
      <c r="CJ6" s="73" t="s">
        <v>71</v>
      </c>
      <c r="CK6" s="74">
        <v>8731.7002066466321</v>
      </c>
      <c r="CL6" s="75">
        <v>10.418383790586459</v>
      </c>
      <c r="CM6" s="75">
        <v>29.749863329077627</v>
      </c>
      <c r="CN6" s="73">
        <v>0.10806738764791667</v>
      </c>
      <c r="CO6" s="74">
        <v>2607.2621448980999</v>
      </c>
      <c r="CP6" s="75">
        <v>75.723803289404117</v>
      </c>
      <c r="CQ6" s="73">
        <v>0.81516437723040081</v>
      </c>
      <c r="CR6" s="74">
        <v>2981.6118298817173</v>
      </c>
      <c r="CS6" s="73">
        <v>3.9841035605289932</v>
      </c>
      <c r="CT6" s="73">
        <v>8.2302392728311897</v>
      </c>
      <c r="CU6" s="75">
        <v>11.008480054773662</v>
      </c>
      <c r="CV6" s="74">
        <v>345.76230551843565</v>
      </c>
      <c r="CW6" s="73">
        <v>4.4924383478036836</v>
      </c>
      <c r="CX6" s="73">
        <v>2.2380024067388691</v>
      </c>
      <c r="CY6" s="73" t="s">
        <v>71</v>
      </c>
      <c r="CZ6" s="75">
        <v>40.022566841042114</v>
      </c>
      <c r="DA6" s="73" t="s">
        <v>71</v>
      </c>
      <c r="DB6" s="73" t="s">
        <v>71</v>
      </c>
      <c r="DC6" s="73">
        <v>0.2950264752278276</v>
      </c>
      <c r="DD6" s="73" t="s">
        <v>71</v>
      </c>
      <c r="DE6" s="73">
        <v>1.4870190752207848</v>
      </c>
      <c r="DF6" s="73">
        <v>0.82213544613283418</v>
      </c>
      <c r="DG6" s="75">
        <v>52.37129418904567</v>
      </c>
      <c r="DH6" s="73">
        <v>0.16824063368250297</v>
      </c>
      <c r="DI6" s="73" t="s">
        <v>71</v>
      </c>
      <c r="DJ6" s="73">
        <v>4.2148285315785881</v>
      </c>
      <c r="DK6" s="74">
        <v>1302.2562876633599</v>
      </c>
      <c r="DL6" s="73">
        <v>0.26375074153885159</v>
      </c>
      <c r="DM6" s="73">
        <v>0.10221010614303097</v>
      </c>
      <c r="DN6" s="73">
        <v>0.86429386460017688</v>
      </c>
      <c r="DO6" s="75">
        <v>51.777784536307529</v>
      </c>
      <c r="DP6" s="73">
        <v>0.65469708126162374</v>
      </c>
      <c r="DQ6" s="73">
        <v>5.020208853668815</v>
      </c>
      <c r="DR6" s="73">
        <v>0.72385431549129775</v>
      </c>
      <c r="DS6" s="75">
        <v>22.391168722794305</v>
      </c>
      <c r="DT6" s="75">
        <v>61.505845984413362</v>
      </c>
      <c r="DU6" s="70"/>
    </row>
    <row r="7" spans="1:125" x14ac:dyDescent="0.3">
      <c r="A7" s="83">
        <v>48</v>
      </c>
      <c r="B7" s="83" t="s">
        <v>258</v>
      </c>
      <c r="C7" s="83" t="s">
        <v>275</v>
      </c>
      <c r="D7" s="83"/>
      <c r="E7" s="56" t="s">
        <v>182</v>
      </c>
      <c r="F7" s="72">
        <v>2.1579973248940489E-2</v>
      </c>
      <c r="G7" s="72">
        <v>1240.0618331597152</v>
      </c>
      <c r="H7" s="72">
        <v>4.8925387951014194</v>
      </c>
      <c r="I7" s="72">
        <v>5.7277689336093882</v>
      </c>
      <c r="J7" s="72">
        <v>107.53041263080448</v>
      </c>
      <c r="K7" s="72">
        <v>0.28368205323684181</v>
      </c>
      <c r="L7" s="72">
        <v>10210.329232638192</v>
      </c>
      <c r="M7" s="72">
        <v>0.11616873465026183</v>
      </c>
      <c r="N7" s="72">
        <v>17.508366769834751</v>
      </c>
      <c r="O7" s="72">
        <v>7.7460316790056929</v>
      </c>
      <c r="P7" s="72">
        <v>2.6355746621314133</v>
      </c>
      <c r="Q7" s="72">
        <v>9.5512709682054789E-2</v>
      </c>
      <c r="R7" s="72">
        <v>8.6046769111841908</v>
      </c>
      <c r="S7" s="72">
        <v>1.3889567454007783</v>
      </c>
      <c r="T7" s="72">
        <v>0.65418942460137275</v>
      </c>
      <c r="U7" s="72">
        <v>0.4441633341839259</v>
      </c>
      <c r="V7" s="72">
        <v>14123.565728817197</v>
      </c>
      <c r="W7" s="72">
        <v>0.65607612620678724</v>
      </c>
      <c r="X7" s="72">
        <v>2.0211361818795677</v>
      </c>
      <c r="Y7" s="72">
        <v>5.7852284498103347E-2</v>
      </c>
      <c r="Z7" s="72">
        <v>3.2321459968888022E-2</v>
      </c>
      <c r="AA7" s="72">
        <v>0.2555825730779423</v>
      </c>
      <c r="AB7" s="72" t="e">
        <v>#VALUE!</v>
      </c>
      <c r="AC7" s="72">
        <v>2258.6793388460228</v>
      </c>
      <c r="AD7" s="72">
        <v>7.3155274765644078</v>
      </c>
      <c r="AE7" s="72">
        <v>3.0297459889177465</v>
      </c>
      <c r="AF7" s="72">
        <v>7.2857098985135441E-2</v>
      </c>
      <c r="AG7" s="72">
        <v>2929.7276785757322</v>
      </c>
      <c r="AH7" s="72">
        <v>1647.4088864999219</v>
      </c>
      <c r="AI7" s="72">
        <v>0.20628388818632237</v>
      </c>
      <c r="AJ7" s="72">
        <v>620.88085409759606</v>
      </c>
      <c r="AK7" s="72" t="e">
        <v>#VALUE!</v>
      </c>
      <c r="AL7" s="72">
        <v>8.9888197338538287</v>
      </c>
      <c r="AM7" s="72">
        <v>9.6034818277556955</v>
      </c>
      <c r="AN7" s="72">
        <v>683.73327500097037</v>
      </c>
      <c r="AO7" s="72">
        <v>5.5870282147424941</v>
      </c>
      <c r="AP7" s="72">
        <v>2.1812652009243387</v>
      </c>
      <c r="AQ7" s="72" t="e">
        <v>#VALUE!</v>
      </c>
      <c r="AR7" s="72">
        <v>2.8804653929035511</v>
      </c>
      <c r="AS7" s="72" t="e">
        <v>#VALUE!</v>
      </c>
      <c r="AT7" s="72">
        <v>5.4532292527897696E-3</v>
      </c>
      <c r="AU7" s="72">
        <v>4.6516240458631598E-2</v>
      </c>
      <c r="AV7" s="72">
        <v>0.59048482977270478</v>
      </c>
      <c r="AW7" s="72">
        <v>1.9311917497775648</v>
      </c>
      <c r="AX7" s="72">
        <v>3.3034779162083531E-3</v>
      </c>
      <c r="AY7" s="72">
        <v>37.899847635678761</v>
      </c>
      <c r="AZ7" s="72">
        <v>0.26687702955543929</v>
      </c>
      <c r="BA7" s="72" t="e">
        <v>#VALUE!</v>
      </c>
      <c r="BB7" s="72">
        <v>0.26392638056354051</v>
      </c>
      <c r="BC7" s="72">
        <v>23.597117753886607</v>
      </c>
      <c r="BD7" s="72">
        <v>5.2951930443740081E-2</v>
      </c>
      <c r="BE7" s="72">
        <v>8.7926350771210221E-2</v>
      </c>
      <c r="BF7" s="72">
        <v>0.54200690290545872</v>
      </c>
      <c r="BG7" s="72">
        <v>7.4704917127018113</v>
      </c>
      <c r="BH7" s="72" t="e">
        <v>#VALUE!</v>
      </c>
      <c r="BI7" s="72">
        <v>7.1431002010658835</v>
      </c>
      <c r="BJ7" s="72">
        <v>0.54144326715856994</v>
      </c>
      <c r="BK7" s="72">
        <v>28.695390449459165</v>
      </c>
      <c r="BL7" s="72">
        <v>1.5694764677500739</v>
      </c>
      <c r="BM7" s="70"/>
      <c r="BN7" s="73" t="s">
        <v>71</v>
      </c>
      <c r="BO7" s="74">
        <v>37595.167080401035</v>
      </c>
      <c r="BP7" s="73">
        <v>6.114497614795984</v>
      </c>
      <c r="BQ7" s="74">
        <v>51.774656118378239</v>
      </c>
      <c r="BR7" s="74">
        <v>307.96527824496889</v>
      </c>
      <c r="BS7" s="75">
        <v>0.87997141077058783</v>
      </c>
      <c r="BT7" s="74">
        <v>695.15368425174518</v>
      </c>
      <c r="BU7" s="73" t="s">
        <v>71</v>
      </c>
      <c r="BV7" s="75">
        <v>29.444241428348885</v>
      </c>
      <c r="BW7" s="73">
        <v>4.1822808930450464</v>
      </c>
      <c r="BX7" s="75">
        <v>45.629088713764695</v>
      </c>
      <c r="BY7" s="73">
        <v>3.450668970724613</v>
      </c>
      <c r="BZ7" s="73">
        <v>7.571916994595977</v>
      </c>
      <c r="CA7" s="73">
        <v>1.3481420802374513</v>
      </c>
      <c r="CB7" s="73">
        <v>0.93972369545561507</v>
      </c>
      <c r="CC7" s="73">
        <v>0.44264370056116054</v>
      </c>
      <c r="CD7" s="74">
        <v>17784.876116912004</v>
      </c>
      <c r="CE7" s="75">
        <v>10.446517617857078</v>
      </c>
      <c r="CF7" s="73">
        <v>2.1264203225169029</v>
      </c>
      <c r="CG7" s="73" t="s">
        <v>71</v>
      </c>
      <c r="CH7" s="73">
        <v>2.884152257309101</v>
      </c>
      <c r="CI7" s="73">
        <v>0.27776371100809305</v>
      </c>
      <c r="CJ7" s="73" t="s">
        <v>71</v>
      </c>
      <c r="CK7" s="74">
        <v>12067.597353979985</v>
      </c>
      <c r="CL7" s="75">
        <v>15.404262975081803</v>
      </c>
      <c r="CM7" s="75">
        <v>43.090325875384586</v>
      </c>
      <c r="CN7" s="73">
        <v>0.15831555724496715</v>
      </c>
      <c r="CO7" s="74">
        <v>3930.3720571027802</v>
      </c>
      <c r="CP7" s="75">
        <v>98.957804404456354</v>
      </c>
      <c r="CQ7" s="73">
        <v>1.263434735281564</v>
      </c>
      <c r="CR7" s="74">
        <v>3327.1499208633018</v>
      </c>
      <c r="CS7" s="73">
        <v>6.9086961342828079</v>
      </c>
      <c r="CT7" s="75">
        <v>12.21237320044019</v>
      </c>
      <c r="CU7" s="75">
        <v>13.002925315822358</v>
      </c>
      <c r="CV7" s="74">
        <v>557.1836957093002</v>
      </c>
      <c r="CW7" s="73">
        <v>5.0665497032139939</v>
      </c>
      <c r="CX7" s="73">
        <v>3.3496026858396788</v>
      </c>
      <c r="CY7" s="73" t="s">
        <v>71</v>
      </c>
      <c r="CZ7" s="75">
        <v>58.26570860309733</v>
      </c>
      <c r="DA7" s="73" t="s">
        <v>71</v>
      </c>
      <c r="DB7" s="73" t="s">
        <v>71</v>
      </c>
      <c r="DC7" s="73">
        <v>0.41740623147487621</v>
      </c>
      <c r="DD7" s="73" t="s">
        <v>71</v>
      </c>
      <c r="DE7" s="73">
        <v>2.1270072478996731</v>
      </c>
      <c r="DF7" s="73">
        <v>1.2138903441108373</v>
      </c>
      <c r="DG7" s="75">
        <v>57.427183447382028</v>
      </c>
      <c r="DH7" s="73">
        <v>0.227073113608741</v>
      </c>
      <c r="DI7" s="73" t="s">
        <v>71</v>
      </c>
      <c r="DJ7" s="73">
        <v>6.3017888606688235</v>
      </c>
      <c r="DK7" s="74">
        <v>2196.1659619680654</v>
      </c>
      <c r="DL7" s="73">
        <v>0.35832232222081378</v>
      </c>
      <c r="DM7" s="73">
        <v>0.14375789732923358</v>
      </c>
      <c r="DN7" s="73">
        <v>1.3885248802513959</v>
      </c>
      <c r="DO7" s="75">
        <v>74.875990890869048</v>
      </c>
      <c r="DP7" s="73">
        <v>1.0456985108994066</v>
      </c>
      <c r="DQ7" s="73">
        <v>7.3660871799615597</v>
      </c>
      <c r="DR7" s="73">
        <v>1.043813608214748</v>
      </c>
      <c r="DS7" s="75">
        <v>30.569384849429575</v>
      </c>
      <c r="DT7" s="75">
        <v>96.553359897414708</v>
      </c>
      <c r="DU7" s="70"/>
    </row>
    <row r="8" spans="1:125" x14ac:dyDescent="0.3">
      <c r="A8" s="83">
        <v>31</v>
      </c>
      <c r="B8" s="83" t="s">
        <v>268</v>
      </c>
      <c r="C8" s="83" t="s">
        <v>273</v>
      </c>
      <c r="D8" s="83"/>
      <c r="E8" s="56" t="s">
        <v>181</v>
      </c>
      <c r="F8" s="72">
        <v>3.1406023033789997E-2</v>
      </c>
      <c r="G8" s="72">
        <v>2423.8574926242131</v>
      </c>
      <c r="H8" s="72">
        <v>2.6862130919732632</v>
      </c>
      <c r="I8" s="72">
        <v>7.3311098641387842</v>
      </c>
      <c r="J8" s="72">
        <v>230.05601191132442</v>
      </c>
      <c r="K8" s="72">
        <v>0.43595527625663066</v>
      </c>
      <c r="L8" s="72">
        <v>15680.260153921801</v>
      </c>
      <c r="M8" s="72">
        <v>0.11662949505863748</v>
      </c>
      <c r="N8" s="72">
        <v>28.922013939638038</v>
      </c>
      <c r="O8" s="72">
        <v>8.5324293980472259</v>
      </c>
      <c r="P8" s="72">
        <v>4.2588003341657164</v>
      </c>
      <c r="Q8" s="72">
        <v>0.13605797095338293</v>
      </c>
      <c r="R8" s="72">
        <v>10.059780601861577</v>
      </c>
      <c r="S8" s="72">
        <v>2.1246342791010076</v>
      </c>
      <c r="T8" s="72">
        <v>1.0135668724818014</v>
      </c>
      <c r="U8" s="72">
        <v>0.74042500393331068</v>
      </c>
      <c r="V8" s="72">
        <v>20906.746624519314</v>
      </c>
      <c r="W8" s="72">
        <v>1.2375031037095081</v>
      </c>
      <c r="X8" s="72">
        <v>3.1619317638676434</v>
      </c>
      <c r="Y8" s="72">
        <v>7.4724112461020661E-2</v>
      </c>
      <c r="Z8" s="72">
        <v>6.164408909342442E-2</v>
      </c>
      <c r="AA8" s="72">
        <v>0.38820566959082475</v>
      </c>
      <c r="AB8" s="72" t="e">
        <v>#VALUE!</v>
      </c>
      <c r="AC8" s="72">
        <v>519.84820107734799</v>
      </c>
      <c r="AD8" s="72">
        <v>11.917931106766499</v>
      </c>
      <c r="AE8" s="72">
        <v>5.4700392665255615</v>
      </c>
      <c r="AF8" s="72">
        <v>0.10038716880686774</v>
      </c>
      <c r="AG8" s="72">
        <v>4410.9997065797315</v>
      </c>
      <c r="AH8" s="72">
        <v>3130.7002696986633</v>
      </c>
      <c r="AI8" s="72">
        <v>0.22602614133599463</v>
      </c>
      <c r="AJ8" s="72">
        <v>247.13004227331439</v>
      </c>
      <c r="AK8" s="72" t="e">
        <v>#VALUE!</v>
      </c>
      <c r="AL8" s="72">
        <v>14.678495016701795</v>
      </c>
      <c r="AM8" s="72">
        <v>11.331551680192867</v>
      </c>
      <c r="AN8" s="72">
        <v>810.23291773132382</v>
      </c>
      <c r="AO8" s="72">
        <v>8.2036468715405277</v>
      </c>
      <c r="AP8" s="72">
        <v>3.5691842234770648</v>
      </c>
      <c r="AQ8" s="72" t="e">
        <v>#VALUE!</v>
      </c>
      <c r="AR8" s="72">
        <v>3.6616614959115839</v>
      </c>
      <c r="AS8" s="72" t="e">
        <v>#VALUE!</v>
      </c>
      <c r="AT8" s="72">
        <v>1.8744239223257072E-2</v>
      </c>
      <c r="AU8" s="72">
        <v>4.0930993796138515E-2</v>
      </c>
      <c r="AV8" s="72">
        <v>0.515044606367418</v>
      </c>
      <c r="AW8" s="72">
        <v>3.1862411521024585</v>
      </c>
      <c r="AX8" s="72">
        <v>1.5472139049310407E-3</v>
      </c>
      <c r="AY8" s="72">
        <v>62.145274007485646</v>
      </c>
      <c r="AZ8" s="72">
        <v>0.40656204103438459</v>
      </c>
      <c r="BA8" s="72" t="e">
        <v>#VALUE!</v>
      </c>
      <c r="BB8" s="72">
        <v>1.0865775956758028</v>
      </c>
      <c r="BC8" s="72">
        <v>22.153127827411545</v>
      </c>
      <c r="BD8" s="72">
        <v>3.8263884417512585E-2</v>
      </c>
      <c r="BE8" s="72">
        <v>0.12448866974385789</v>
      </c>
      <c r="BF8" s="72">
        <v>0.66943730412208646</v>
      </c>
      <c r="BG8" s="72">
        <v>10.595734793796161</v>
      </c>
      <c r="BH8" s="72" t="e">
        <v>#VALUE!</v>
      </c>
      <c r="BI8" s="72">
        <v>10.589087023117283</v>
      </c>
      <c r="BJ8" s="72">
        <v>0.75594845034847824</v>
      </c>
      <c r="BK8" s="72">
        <v>41.639181482783698</v>
      </c>
      <c r="BL8" s="72">
        <v>2.769136590347633</v>
      </c>
      <c r="BM8" s="70"/>
      <c r="BN8" s="73" t="s">
        <v>71</v>
      </c>
      <c r="BO8" s="74">
        <v>58509.583976004666</v>
      </c>
      <c r="BP8" s="73">
        <v>8.2629762817576928</v>
      </c>
      <c r="BQ8" s="74">
        <v>63.894850627737824</v>
      </c>
      <c r="BR8" s="74">
        <v>403.15213362030806</v>
      </c>
      <c r="BS8" s="75">
        <v>0.99332209542869021</v>
      </c>
      <c r="BT8" s="74">
        <v>935.58196109840605</v>
      </c>
      <c r="BU8" s="73" t="s">
        <v>71</v>
      </c>
      <c r="BV8" s="75">
        <v>33.268230493620571</v>
      </c>
      <c r="BW8" s="73">
        <v>6.1051219152188088</v>
      </c>
      <c r="BX8" s="75">
        <v>64.526877378834712</v>
      </c>
      <c r="BY8" s="73">
        <v>5.4723815074011952</v>
      </c>
      <c r="BZ8" s="75">
        <v>13.904821544067303</v>
      </c>
      <c r="CA8" s="73">
        <v>1.480242528387733</v>
      </c>
      <c r="CB8" s="73">
        <v>1.0975830164608544</v>
      </c>
      <c r="CC8" s="73">
        <v>0.49583801799911059</v>
      </c>
      <c r="CD8" s="74">
        <v>26952.880716088075</v>
      </c>
      <c r="CE8" s="75">
        <v>15.535569904850979</v>
      </c>
      <c r="CF8" s="73">
        <v>2.2302327454457682</v>
      </c>
      <c r="CG8" s="73" t="s">
        <v>71</v>
      </c>
      <c r="CH8" s="73">
        <v>3.2138616393543651</v>
      </c>
      <c r="CI8" s="73">
        <v>0.31337638485110397</v>
      </c>
      <c r="CJ8" s="73" t="s">
        <v>71</v>
      </c>
      <c r="CK8" s="74">
        <v>16693.216571762623</v>
      </c>
      <c r="CL8" s="75">
        <v>18.290988170148502</v>
      </c>
      <c r="CM8" s="75">
        <v>54.745671250270341</v>
      </c>
      <c r="CN8" s="73">
        <v>0.19600116271269816</v>
      </c>
      <c r="CO8" s="74">
        <v>6667.0908942575743</v>
      </c>
      <c r="CP8" s="74">
        <v>149.90519960396418</v>
      </c>
      <c r="CQ8" s="73">
        <v>1.2136394333613671</v>
      </c>
      <c r="CR8" s="74">
        <v>4670.2672480768179</v>
      </c>
      <c r="CS8" s="73">
        <v>9.5302923702950153</v>
      </c>
      <c r="CT8" s="75">
        <v>13.2391450853185</v>
      </c>
      <c r="CU8" s="75">
        <v>18.931516162779282</v>
      </c>
      <c r="CV8" s="74">
        <v>499.13530274415785</v>
      </c>
      <c r="CW8" s="73">
        <v>6.6974102450579434</v>
      </c>
      <c r="CX8" s="73">
        <v>3.7414165377342279</v>
      </c>
      <c r="CY8" s="73" t="s">
        <v>71</v>
      </c>
      <c r="CZ8" s="75">
        <v>84.991616822913997</v>
      </c>
      <c r="DA8" s="73" t="s">
        <v>71</v>
      </c>
      <c r="DB8" s="73" t="s">
        <v>71</v>
      </c>
      <c r="DC8" s="73">
        <v>0.61202286816642726</v>
      </c>
      <c r="DD8" s="73" t="s">
        <v>71</v>
      </c>
      <c r="DE8" s="73">
        <v>2.1324582744818215</v>
      </c>
      <c r="DF8" s="73">
        <v>1.7607229642331093</v>
      </c>
      <c r="DG8" s="75">
        <v>72.587414579202758</v>
      </c>
      <c r="DH8" s="73">
        <v>0.23932578785047423</v>
      </c>
      <c r="DI8" s="73" t="s">
        <v>71</v>
      </c>
      <c r="DJ8" s="73">
        <v>7.7480634674024609</v>
      </c>
      <c r="DK8" s="74">
        <v>3048.4616480171917</v>
      </c>
      <c r="DL8" s="73">
        <v>0.53696711877297498</v>
      </c>
      <c r="DM8" s="73">
        <v>0.17489143077294464</v>
      </c>
      <c r="DN8" s="73">
        <v>1.6347243493913415</v>
      </c>
      <c r="DO8" s="74">
        <v>117.06352368572507</v>
      </c>
      <c r="DP8" s="73">
        <v>1.2808242810693187</v>
      </c>
      <c r="DQ8" s="73">
        <v>8.5026711068627758</v>
      </c>
      <c r="DR8" s="73">
        <v>1.2192312663578131</v>
      </c>
      <c r="DS8" s="75">
        <v>53.446568138186791</v>
      </c>
      <c r="DT8" s="74">
        <v>102.19350153852429</v>
      </c>
      <c r="DU8" s="70"/>
    </row>
    <row r="9" spans="1:125" x14ac:dyDescent="0.3">
      <c r="A9" s="83">
        <v>32</v>
      </c>
      <c r="B9" s="83" t="s">
        <v>268</v>
      </c>
      <c r="C9" s="83" t="s">
        <v>274</v>
      </c>
      <c r="D9" s="83"/>
      <c r="E9" s="56" t="s">
        <v>180</v>
      </c>
      <c r="F9" s="72">
        <v>2.3380263388920918E-2</v>
      </c>
      <c r="G9" s="72">
        <v>2253.0309360102374</v>
      </c>
      <c r="H9" s="72">
        <v>2.392656562419345</v>
      </c>
      <c r="I9" s="72">
        <v>6.2227474073942748</v>
      </c>
      <c r="J9" s="72">
        <v>201.76223547246303</v>
      </c>
      <c r="K9" s="72">
        <v>0.37907567714092338</v>
      </c>
      <c r="L9" s="72">
        <v>14321.596523153794</v>
      </c>
      <c r="M9" s="72">
        <v>9.5866451773982009E-2</v>
      </c>
      <c r="N9" s="72">
        <v>25.205140034738989</v>
      </c>
      <c r="O9" s="72">
        <v>7.6685434819582809</v>
      </c>
      <c r="P9" s="72">
        <v>3.8944707489516883</v>
      </c>
      <c r="Q9" s="72">
        <v>0.13166535140276137</v>
      </c>
      <c r="R9" s="72">
        <v>8.7969707021283234</v>
      </c>
      <c r="S9" s="72">
        <v>1.8315971349384379</v>
      </c>
      <c r="T9" s="72">
        <v>0.84870786108712137</v>
      </c>
      <c r="U9" s="72">
        <v>0.63034778253408952</v>
      </c>
      <c r="V9" s="72">
        <v>18852.267372564787</v>
      </c>
      <c r="W9" s="72">
        <v>1.1124352474132815</v>
      </c>
      <c r="X9" s="72">
        <v>2.6653536785535423</v>
      </c>
      <c r="Y9" s="72">
        <v>7.1266343064471965E-2</v>
      </c>
      <c r="Z9" s="72">
        <v>5.4071746301448509E-2</v>
      </c>
      <c r="AA9" s="72">
        <v>0.32898143854377404</v>
      </c>
      <c r="AB9" s="72" t="e">
        <v>#VALUE!</v>
      </c>
      <c r="AC9" s="72">
        <v>448.60010118629373</v>
      </c>
      <c r="AD9" s="72">
        <v>10.43794004546073</v>
      </c>
      <c r="AE9" s="72">
        <v>5.1740428209949201</v>
      </c>
      <c r="AF9" s="72">
        <v>8.5281461444164625E-2</v>
      </c>
      <c r="AG9" s="72">
        <v>4284.9160987271944</v>
      </c>
      <c r="AH9" s="72">
        <v>2786.0406873131305</v>
      </c>
      <c r="AI9" s="72">
        <v>0.18944731215316046</v>
      </c>
      <c r="AJ9" s="72">
        <v>216.91274396125883</v>
      </c>
      <c r="AK9" s="72" t="e">
        <v>#VALUE!</v>
      </c>
      <c r="AL9" s="72">
        <v>12.738777027181902</v>
      </c>
      <c r="AM9" s="72">
        <v>10.146623796621803</v>
      </c>
      <c r="AN9" s="72">
        <v>739.06889574197646</v>
      </c>
      <c r="AO9" s="72">
        <v>7.2934551413036166</v>
      </c>
      <c r="AP9" s="72">
        <v>3.1384574373042518</v>
      </c>
      <c r="AQ9" s="72" t="e">
        <v>#VALUE!</v>
      </c>
      <c r="AR9" s="72">
        <v>3.2363799705594252</v>
      </c>
      <c r="AS9" s="72" t="e">
        <v>#VALUE!</v>
      </c>
      <c r="AT9" s="72">
        <v>1.1904250652790205E-2</v>
      </c>
      <c r="AU9" s="72">
        <v>3.5163111448785575E-2</v>
      </c>
      <c r="AV9" s="72">
        <v>0.37145277420225886</v>
      </c>
      <c r="AW9" s="72">
        <v>2.778794428800575</v>
      </c>
      <c r="AX9" s="72" t="e">
        <v>#VALUE!</v>
      </c>
      <c r="AY9" s="72">
        <v>54.587878300853198</v>
      </c>
      <c r="AZ9" s="72">
        <v>0.34797057085703126</v>
      </c>
      <c r="BA9" s="72" t="e">
        <v>#VALUE!</v>
      </c>
      <c r="BB9" s="72">
        <v>0.96837797219132005</v>
      </c>
      <c r="BC9" s="72">
        <v>21.085965434798354</v>
      </c>
      <c r="BD9" s="72">
        <v>3.9232615215007309E-2</v>
      </c>
      <c r="BE9" s="72">
        <v>0.10839517848958945</v>
      </c>
      <c r="BF9" s="72">
        <v>0.58798595037253287</v>
      </c>
      <c r="BG9" s="72">
        <v>9.6001065330539461</v>
      </c>
      <c r="BH9" s="72" t="e">
        <v>#VALUE!</v>
      </c>
      <c r="BI9" s="72">
        <v>9.2632708995335591</v>
      </c>
      <c r="BJ9" s="72">
        <v>0.64569038320984096</v>
      </c>
      <c r="BK9" s="72">
        <v>37.340071791076575</v>
      </c>
      <c r="BL9" s="72">
        <v>2.3069938938704051</v>
      </c>
      <c r="BM9" s="70"/>
      <c r="BN9" s="73" t="s">
        <v>71</v>
      </c>
      <c r="BO9" s="74">
        <v>53150.963491432223</v>
      </c>
      <c r="BP9" s="73">
        <v>7.7256587228480411</v>
      </c>
      <c r="BQ9" s="74">
        <v>53.665873184483772</v>
      </c>
      <c r="BR9" s="74">
        <v>406.96385574712497</v>
      </c>
      <c r="BS9" s="75">
        <v>1.1572514422726821</v>
      </c>
      <c r="BT9" s="74">
        <v>1015.037552650648</v>
      </c>
      <c r="BU9" s="73" t="s">
        <v>71</v>
      </c>
      <c r="BV9" s="75">
        <v>32.12750626887572</v>
      </c>
      <c r="BW9" s="73">
        <v>5.8166272265418542</v>
      </c>
      <c r="BX9" s="75">
        <v>59.53090343545967</v>
      </c>
      <c r="BY9" s="73">
        <v>4.9413131103262007</v>
      </c>
      <c r="BZ9" s="75">
        <v>13.090412492033746</v>
      </c>
      <c r="CA9" s="73">
        <v>1.4950537487429336</v>
      </c>
      <c r="CB9" s="73">
        <v>1.1105832517928582</v>
      </c>
      <c r="CC9" s="73">
        <v>0.47381764032760182</v>
      </c>
      <c r="CD9" s="74">
        <v>25388.72673851909</v>
      </c>
      <c r="CE9" s="75">
        <v>14.156880818338092</v>
      </c>
      <c r="CF9" s="73">
        <v>2.1921183212312374</v>
      </c>
      <c r="CG9" s="73" t="s">
        <v>71</v>
      </c>
      <c r="CH9" s="73">
        <v>3.3446478330757028</v>
      </c>
      <c r="CI9" s="73">
        <v>0.32013838689400492</v>
      </c>
      <c r="CJ9" s="73" t="s">
        <v>71</v>
      </c>
      <c r="CK9" s="74">
        <v>16377.79179681377</v>
      </c>
      <c r="CL9" s="75">
        <v>17.153002970047822</v>
      </c>
      <c r="CM9" s="75">
        <v>50.396341861022158</v>
      </c>
      <c r="CN9" s="73">
        <v>0.19159398470088715</v>
      </c>
      <c r="CO9" s="74">
        <v>6016.1138147947077</v>
      </c>
      <c r="CP9" s="74">
        <v>145.61127288981169</v>
      </c>
      <c r="CQ9" s="73">
        <v>1.1242016522329896</v>
      </c>
      <c r="CR9" s="74">
        <v>4880.272422621797</v>
      </c>
      <c r="CS9" s="73">
        <v>9.0751582909460833</v>
      </c>
      <c r="CT9" s="75">
        <v>12.748696696305245</v>
      </c>
      <c r="CU9" s="75">
        <v>17.966782933024355</v>
      </c>
      <c r="CV9" s="74">
        <v>434.62164683623217</v>
      </c>
      <c r="CW9" s="73">
        <v>6.5554723437464828</v>
      </c>
      <c r="CX9" s="73">
        <v>3.6839729393562481</v>
      </c>
      <c r="CY9" s="73" t="s">
        <v>71</v>
      </c>
      <c r="CZ9" s="75">
        <v>77.832366809965308</v>
      </c>
      <c r="DA9" s="73" t="s">
        <v>71</v>
      </c>
      <c r="DB9" s="73" t="s">
        <v>71</v>
      </c>
      <c r="DC9" s="73">
        <v>0.59117686657891833</v>
      </c>
      <c r="DD9" s="73" t="s">
        <v>71</v>
      </c>
      <c r="DE9" s="73">
        <v>2.1515152166794551</v>
      </c>
      <c r="DF9" s="73">
        <v>1.6614224510700659</v>
      </c>
      <c r="DG9" s="75">
        <v>71.694680007920397</v>
      </c>
      <c r="DH9" s="73">
        <v>0.26586797295065195</v>
      </c>
      <c r="DI9" s="73" t="s">
        <v>71</v>
      </c>
      <c r="DJ9" s="73">
        <v>7.2596885143775198</v>
      </c>
      <c r="DK9" s="74">
        <v>2943.9579300832106</v>
      </c>
      <c r="DL9" s="73">
        <v>0.45662669539865636</v>
      </c>
      <c r="DM9" s="73">
        <v>0.16836571919035764</v>
      </c>
      <c r="DN9" s="73">
        <v>1.6512874881776856</v>
      </c>
      <c r="DO9" s="74">
        <v>108.92441147869576</v>
      </c>
      <c r="DP9" s="73">
        <v>1.1266122645209449</v>
      </c>
      <c r="DQ9" s="73">
        <v>8.3671398764556546</v>
      </c>
      <c r="DR9" s="73">
        <v>1.2406477508239262</v>
      </c>
      <c r="DS9" s="75">
        <v>49.862848731045389</v>
      </c>
      <c r="DT9" s="74">
        <v>105.83006513553545</v>
      </c>
      <c r="DU9" s="70"/>
    </row>
    <row r="10" spans="1:125" x14ac:dyDescent="0.3">
      <c r="A10" s="84">
        <v>33</v>
      </c>
      <c r="B10" s="84" t="s">
        <v>268</v>
      </c>
      <c r="C10" s="84" t="s">
        <v>275</v>
      </c>
      <c r="D10" s="84" t="s">
        <v>283</v>
      </c>
      <c r="E10" s="66" t="s">
        <v>179</v>
      </c>
      <c r="F10" s="76">
        <v>2.3744364491782976E-2</v>
      </c>
      <c r="G10" s="76">
        <v>2026.1449948069453</v>
      </c>
      <c r="H10" s="76">
        <v>1.8090428651502015</v>
      </c>
      <c r="I10" s="76">
        <v>3.3890574102070294</v>
      </c>
      <c r="J10" s="76">
        <v>134.08380115606178</v>
      </c>
      <c r="K10" s="76">
        <v>0.32573056309540194</v>
      </c>
      <c r="L10" s="76">
        <v>13067.336446480072</v>
      </c>
      <c r="M10" s="76">
        <v>7.563953507987542E-2</v>
      </c>
      <c r="N10" s="76">
        <v>21.216185389230702</v>
      </c>
      <c r="O10" s="76">
        <v>6.4641356168236763</v>
      </c>
      <c r="P10" s="76">
        <v>3.3164315715557944</v>
      </c>
      <c r="Q10" s="76">
        <v>0.12507622028769216</v>
      </c>
      <c r="R10" s="76">
        <v>7.264590529235976</v>
      </c>
      <c r="S10" s="76">
        <v>1.5425767390620322</v>
      </c>
      <c r="T10" s="76">
        <v>0.70989517179781947</v>
      </c>
      <c r="U10" s="76">
        <v>0.53157793198992276</v>
      </c>
      <c r="V10" s="76">
        <v>15936.85049638734</v>
      </c>
      <c r="W10" s="76">
        <v>0.89660379293964743</v>
      </c>
      <c r="X10" s="76">
        <v>2.3040418785729537</v>
      </c>
      <c r="Y10" s="76">
        <v>5.3270672075207082E-2</v>
      </c>
      <c r="Z10" s="76">
        <v>4.0372398115963729E-2</v>
      </c>
      <c r="AA10" s="76">
        <v>0.27916034703804926</v>
      </c>
      <c r="AB10" s="76" t="e">
        <v>#VALUE!</v>
      </c>
      <c r="AC10" s="76">
        <v>361.65257468293964</v>
      </c>
      <c r="AD10" s="76">
        <v>8.7617557623733919</v>
      </c>
      <c r="AE10" s="76">
        <v>4.3286515685975466</v>
      </c>
      <c r="AF10" s="76">
        <v>7.0774628542697199E-2</v>
      </c>
      <c r="AG10" s="76">
        <v>3557.6432145867793</v>
      </c>
      <c r="AH10" s="76">
        <v>2134.1089365100806</v>
      </c>
      <c r="AI10" s="76">
        <v>0.13664493802479627</v>
      </c>
      <c r="AJ10" s="76">
        <v>163.13087452853512</v>
      </c>
      <c r="AK10" s="76" t="e">
        <v>#VALUE!</v>
      </c>
      <c r="AL10" s="76">
        <v>10.66972224023071</v>
      </c>
      <c r="AM10" s="76">
        <v>8.6174733573488282</v>
      </c>
      <c r="AN10" s="76">
        <v>596.76003955549163</v>
      </c>
      <c r="AO10" s="76">
        <v>6.301724348770632</v>
      </c>
      <c r="AP10" s="76">
        <v>2.6077558691492282</v>
      </c>
      <c r="AQ10" s="76" t="e">
        <v>#VALUE!</v>
      </c>
      <c r="AR10" s="76">
        <v>3.0214703648419201</v>
      </c>
      <c r="AS10" s="76" t="e">
        <v>#VALUE!</v>
      </c>
      <c r="AT10" s="76">
        <v>8.0617452196934235E-3</v>
      </c>
      <c r="AU10" s="76">
        <v>3.0422122912967333E-2</v>
      </c>
      <c r="AV10" s="76">
        <v>0.31133504461499817</v>
      </c>
      <c r="AW10" s="76">
        <v>2.3013694899375059</v>
      </c>
      <c r="AX10" s="76" t="e">
        <v>#VALUE!</v>
      </c>
      <c r="AY10" s="76">
        <v>43.248435031359961</v>
      </c>
      <c r="AZ10" s="76">
        <v>0.29526969059482716</v>
      </c>
      <c r="BA10" s="76" t="e">
        <v>#VALUE!</v>
      </c>
      <c r="BB10" s="76">
        <v>0.94337061361598029</v>
      </c>
      <c r="BC10" s="76">
        <v>20.586622981143485</v>
      </c>
      <c r="BD10" s="76">
        <v>3.0769873791028884E-2</v>
      </c>
      <c r="BE10" s="76">
        <v>8.6258195617059774E-2</v>
      </c>
      <c r="BF10" s="76">
        <v>0.51874982508691458</v>
      </c>
      <c r="BG10" s="76">
        <v>8.3179452863573644</v>
      </c>
      <c r="BH10" s="76" t="e">
        <v>#VALUE!</v>
      </c>
      <c r="BI10" s="76">
        <v>7.7062934304884916</v>
      </c>
      <c r="BJ10" s="76">
        <v>0.53475763456323744</v>
      </c>
      <c r="BK10" s="76">
        <v>31.28155506500417</v>
      </c>
      <c r="BL10" s="76">
        <v>1.7546566011393354</v>
      </c>
      <c r="BM10" s="70"/>
      <c r="BN10" s="77" t="e">
        <v>#DIV/0!</v>
      </c>
      <c r="BO10" s="78">
        <v>45043.031407546994</v>
      </c>
      <c r="BP10" s="77">
        <v>6.3294680650320529</v>
      </c>
      <c r="BQ10" s="78">
        <v>39.560565180345876</v>
      </c>
      <c r="BR10" s="78">
        <v>361.94002111175286</v>
      </c>
      <c r="BS10" s="79">
        <v>1.0599352617399924</v>
      </c>
      <c r="BT10" s="78">
        <v>1009.4258280722349</v>
      </c>
      <c r="BU10" s="77" t="e">
        <v>#DIV/0!</v>
      </c>
      <c r="BV10" s="79">
        <v>27.376806329861406</v>
      </c>
      <c r="BW10" s="77">
        <v>4.6666383529602955</v>
      </c>
      <c r="BX10" s="79">
        <v>47.727313760140291</v>
      </c>
      <c r="BY10" s="77">
        <v>4.0197269553349066</v>
      </c>
      <c r="BZ10" s="77">
        <v>10.569948283058386</v>
      </c>
      <c r="CA10" s="77">
        <v>1.2535271193230006</v>
      </c>
      <c r="CB10" s="77">
        <v>0.88887551456494918</v>
      </c>
      <c r="CC10" s="77">
        <v>0.42067213415713361</v>
      </c>
      <c r="CD10" s="78">
        <v>21113.397912834196</v>
      </c>
      <c r="CE10" s="77">
        <v>11.753893158164292</v>
      </c>
      <c r="CF10" s="77">
        <v>1.9319009840005448</v>
      </c>
      <c r="CG10" s="77" t="e">
        <v>#DIV/0!</v>
      </c>
      <c r="CH10" s="77">
        <v>2.5627456113018621</v>
      </c>
      <c r="CI10" s="77">
        <v>0.26083638644546464</v>
      </c>
      <c r="CJ10" s="77" t="e">
        <v>#DIV/0!</v>
      </c>
      <c r="CK10" s="78">
        <v>14095.807169567272</v>
      </c>
      <c r="CL10" s="79">
        <v>14.723163350772325</v>
      </c>
      <c r="CM10" s="79">
        <v>40.486471827978463</v>
      </c>
      <c r="CN10" s="77">
        <v>0.15587951124738242</v>
      </c>
      <c r="CO10" s="78">
        <v>5026.9095636988177</v>
      </c>
      <c r="CP10" s="79">
        <v>112.52850439672144</v>
      </c>
      <c r="CQ10" s="77">
        <v>0.96426823131102146</v>
      </c>
      <c r="CR10" s="78">
        <v>4342.0097782816192</v>
      </c>
      <c r="CS10" s="77">
        <v>7.4083955220590134</v>
      </c>
      <c r="CT10" s="77">
        <v>10.814635633939563</v>
      </c>
      <c r="CU10" s="79">
        <v>14.467778972201391</v>
      </c>
      <c r="CV10" s="78">
        <v>362.46240334016261</v>
      </c>
      <c r="CW10" s="77">
        <v>5.8826733971537646</v>
      </c>
      <c r="CX10" s="77">
        <v>3.1124139353527003</v>
      </c>
      <c r="CY10" s="77" t="e">
        <v>#DIV/0!</v>
      </c>
      <c r="CZ10" s="79">
        <v>65.568497008763629</v>
      </c>
      <c r="DA10" s="77" t="e">
        <v>#DIV/0!</v>
      </c>
      <c r="DB10" s="77" t="e">
        <v>#DIV/0!</v>
      </c>
      <c r="DC10" s="77">
        <v>0.51579527584164175</v>
      </c>
      <c r="DD10" s="77" t="e">
        <v>#DIV/0!</v>
      </c>
      <c r="DE10" s="77">
        <v>1.7519273820132861</v>
      </c>
      <c r="DF10" s="77">
        <v>1.3366745595160494</v>
      </c>
      <c r="DG10" s="79">
        <v>68.00681931301645</v>
      </c>
      <c r="DH10" s="77">
        <v>0.21048097356617157</v>
      </c>
      <c r="DI10" s="77" t="e">
        <v>#DIV/0!</v>
      </c>
      <c r="DJ10" s="77">
        <v>6.6078330696205301</v>
      </c>
      <c r="DK10" s="78">
        <v>2464.9540643920568</v>
      </c>
      <c r="DL10" s="77">
        <v>0.39723027162451119</v>
      </c>
      <c r="DM10" s="77">
        <v>0.13485917514054732</v>
      </c>
      <c r="DN10" s="77">
        <v>1.305317627674667</v>
      </c>
      <c r="DO10" s="79">
        <v>88.546864278063993</v>
      </c>
      <c r="DP10" s="77">
        <v>0.92889858888834143</v>
      </c>
      <c r="DQ10" s="77">
        <v>6.833694834484862</v>
      </c>
      <c r="DR10" s="77">
        <v>1.0335211604613894</v>
      </c>
      <c r="DS10" s="79">
        <v>39.819613551848207</v>
      </c>
      <c r="DT10" s="79">
        <v>82.367745749731924</v>
      </c>
      <c r="DU10" s="70"/>
    </row>
    <row r="11" spans="1:125" x14ac:dyDescent="0.3">
      <c r="A11" s="85">
        <v>25</v>
      </c>
      <c r="B11" s="85" t="s">
        <v>272</v>
      </c>
      <c r="C11" s="85" t="s">
        <v>275</v>
      </c>
      <c r="D11" s="85" t="s">
        <v>282</v>
      </c>
      <c r="E11" s="86" t="s">
        <v>138</v>
      </c>
      <c r="F11" s="80">
        <v>1.722201827907846E-2</v>
      </c>
      <c r="G11" s="80">
        <v>2376.1316461684983</v>
      </c>
      <c r="H11" s="80">
        <v>2.8233813465917605</v>
      </c>
      <c r="I11" s="80">
        <v>1.3770770655141304</v>
      </c>
      <c r="J11" s="80">
        <v>195.1756961445559</v>
      </c>
      <c r="K11" s="80">
        <v>0.32415523445239508</v>
      </c>
      <c r="L11" s="80">
        <v>12389.488155787823</v>
      </c>
      <c r="M11" s="80">
        <v>0.1334538751280539</v>
      </c>
      <c r="N11" s="80">
        <v>20.436101630315797</v>
      </c>
      <c r="O11" s="80">
        <v>8.3915137648758069</v>
      </c>
      <c r="P11" s="80">
        <v>4.1924097386508379</v>
      </c>
      <c r="Q11" s="80">
        <v>9.3907892611341443E-2</v>
      </c>
      <c r="R11" s="80">
        <v>5.7437979732744679</v>
      </c>
      <c r="S11" s="80">
        <v>1.386303300077286</v>
      </c>
      <c r="T11" s="80">
        <v>0.64456461804290366</v>
      </c>
      <c r="U11" s="80">
        <v>0.45413888933458679</v>
      </c>
      <c r="V11" s="80">
        <v>20548.414883984304</v>
      </c>
      <c r="W11" s="80">
        <v>1.0190911635502951</v>
      </c>
      <c r="X11" s="80">
        <v>2.02584353516181</v>
      </c>
      <c r="Y11" s="80">
        <v>6.1250908596040557E-2</v>
      </c>
      <c r="Z11" s="80">
        <v>3.5555877786246304E-2</v>
      </c>
      <c r="AA11" s="80">
        <v>0.25312881388151587</v>
      </c>
      <c r="AB11" s="80" t="e">
        <v>#VALUE!</v>
      </c>
      <c r="AC11" s="80">
        <v>347.32996725658961</v>
      </c>
      <c r="AD11" s="80">
        <v>8.5845693135166456</v>
      </c>
      <c r="AE11" s="80">
        <v>3.6542891802933228</v>
      </c>
      <c r="AF11" s="80">
        <v>6.9249589996920241E-2</v>
      </c>
      <c r="AG11" s="80">
        <v>3204.0486530415437</v>
      </c>
      <c r="AH11" s="80">
        <v>3503.6374442551546</v>
      </c>
      <c r="AI11" s="80">
        <v>0.21914815488345707</v>
      </c>
      <c r="AJ11" s="80">
        <v>153.45461115136112</v>
      </c>
      <c r="AK11" s="80" t="e">
        <v>#VALUE!</v>
      </c>
      <c r="AL11" s="80">
        <v>9.8331838938812339</v>
      </c>
      <c r="AM11" s="80">
        <v>7.7458979239515644</v>
      </c>
      <c r="AN11" s="80">
        <v>779.60718067332664</v>
      </c>
      <c r="AO11" s="80">
        <v>5.7314892808933688</v>
      </c>
      <c r="AP11" s="80">
        <v>2.4549652313559793</v>
      </c>
      <c r="AQ11" s="80" t="e">
        <v>#VALUE!</v>
      </c>
      <c r="AR11" s="80">
        <v>2.898399851648596</v>
      </c>
      <c r="AS11" s="80" t="e">
        <v>#VALUE!</v>
      </c>
      <c r="AT11" s="80">
        <v>1.3225865634722719E-2</v>
      </c>
      <c r="AU11" s="80">
        <v>3.0944186106034971E-2</v>
      </c>
      <c r="AV11" s="80" t="e">
        <v>#VALUE!</v>
      </c>
      <c r="AW11" s="80">
        <v>2.0480394373367852</v>
      </c>
      <c r="AX11" s="80" t="e">
        <v>#VALUE!</v>
      </c>
      <c r="AY11" s="80">
        <v>48.537241846846833</v>
      </c>
      <c r="AZ11" s="80">
        <v>0.25880779500152173</v>
      </c>
      <c r="BA11" s="80" t="e">
        <v>#VALUE!</v>
      </c>
      <c r="BB11" s="80">
        <v>0.89059572999084213</v>
      </c>
      <c r="BC11" s="80">
        <v>24.666944154952198</v>
      </c>
      <c r="BD11" s="80">
        <v>3.13423729716613E-2</v>
      </c>
      <c r="BE11" s="80">
        <v>8.4002814665871228E-2</v>
      </c>
      <c r="BF11" s="80">
        <v>0.49368453723345085</v>
      </c>
      <c r="BG11" s="80">
        <v>8.2810167651715112</v>
      </c>
      <c r="BH11" s="80" t="e">
        <v>#VALUE!</v>
      </c>
      <c r="BI11" s="80">
        <v>7.1488032664986969</v>
      </c>
      <c r="BJ11" s="80">
        <v>0.5216739563003957</v>
      </c>
      <c r="BK11" s="80">
        <v>42.008923486838185</v>
      </c>
      <c r="BL11" s="80">
        <v>1.4808119057859952</v>
      </c>
      <c r="BM11" s="70"/>
      <c r="BN11" s="81" t="e">
        <v>#DIV/0!</v>
      </c>
      <c r="BO11" s="81">
        <v>36432.111759213491</v>
      </c>
      <c r="BP11" s="81">
        <v>4.3847800826459036</v>
      </c>
      <c r="BQ11" s="81">
        <v>34.043665013157259</v>
      </c>
      <c r="BR11" s="81">
        <v>324.31356218812357</v>
      </c>
      <c r="BS11" s="81">
        <v>0.88093950680882172</v>
      </c>
      <c r="BT11" s="81">
        <v>1683.0563326220349</v>
      </c>
      <c r="BU11" s="81" t="e">
        <v>#DIV/0!</v>
      </c>
      <c r="BV11" s="81">
        <v>28.943418258383208</v>
      </c>
      <c r="BW11" s="81">
        <v>3.454127690776724</v>
      </c>
      <c r="BX11" s="81">
        <v>34.113871823665619</v>
      </c>
      <c r="BY11" s="81">
        <v>2.8784094398808109</v>
      </c>
      <c r="BZ11" s="81">
        <v>6.7630225566403617</v>
      </c>
      <c r="CA11" s="81">
        <v>1.253169125472315</v>
      </c>
      <c r="CB11" s="81">
        <v>0.81876864386836257</v>
      </c>
      <c r="CC11" s="81">
        <v>0.43107439998800728</v>
      </c>
      <c r="CD11" s="81">
        <v>16630.120980026917</v>
      </c>
      <c r="CE11" s="81">
        <v>9.0823227872007486</v>
      </c>
      <c r="CF11" s="81">
        <v>2.0721523888612361</v>
      </c>
      <c r="CG11" s="81" t="e">
        <v>#DIV/0!</v>
      </c>
      <c r="CH11" s="81">
        <v>2.2498964169615299</v>
      </c>
      <c r="CI11" s="81">
        <v>0.24434086980435299</v>
      </c>
      <c r="CJ11" s="81" t="e">
        <v>#DIV/0!</v>
      </c>
      <c r="CK11" s="81">
        <v>11331.646584876253</v>
      </c>
      <c r="CL11" s="81">
        <v>14.86157931034483</v>
      </c>
      <c r="CM11" s="81">
        <v>37.449907374462512</v>
      </c>
      <c r="CN11" s="81">
        <v>0.1360984032575831</v>
      </c>
      <c r="CO11" s="81">
        <v>3563.6766004933361</v>
      </c>
      <c r="CP11" s="81">
        <v>108.76852649690957</v>
      </c>
      <c r="CQ11" s="81">
        <v>0.65992736438278654</v>
      </c>
      <c r="CR11" s="81">
        <v>4936.9928627381923</v>
      </c>
      <c r="CS11" s="81">
        <v>5.3221611393692774</v>
      </c>
      <c r="CT11" s="81">
        <v>11.659113249121997</v>
      </c>
      <c r="CU11" s="81">
        <v>10.397002674046426</v>
      </c>
      <c r="CV11" s="81">
        <v>358.32861139649492</v>
      </c>
      <c r="CW11" s="81">
        <v>5.3401263185278012</v>
      </c>
      <c r="CX11" s="81">
        <v>3.3113373580479126</v>
      </c>
      <c r="CY11" s="81" t="e">
        <v>#DIV/0!</v>
      </c>
      <c r="CZ11" s="81">
        <v>51.458037758326007</v>
      </c>
      <c r="DA11" s="81" t="e">
        <v>#DIV/0!</v>
      </c>
      <c r="DB11" s="81" t="e">
        <v>#DIV/0!</v>
      </c>
      <c r="DC11" s="81">
        <v>0.36833879248847046</v>
      </c>
      <c r="DD11" s="81" t="e">
        <v>#DIV/0!</v>
      </c>
      <c r="DE11" s="81">
        <v>2.073542918024935</v>
      </c>
      <c r="DF11" s="81">
        <v>1.1526827286616141</v>
      </c>
      <c r="DG11" s="81">
        <v>74.343404128382559</v>
      </c>
      <c r="DH11" s="81">
        <v>0.22058496803729519</v>
      </c>
      <c r="DI11" s="81" t="e">
        <v>#DIV/0!</v>
      </c>
      <c r="DJ11" s="81">
        <v>5.6944055668912217</v>
      </c>
      <c r="DK11" s="81">
        <v>1793.5255501136958</v>
      </c>
      <c r="DL11" s="81">
        <v>0.33318210166053996</v>
      </c>
      <c r="DM11" s="81">
        <v>0.12806818708288326</v>
      </c>
      <c r="DN11" s="81">
        <v>1.0768983840294517</v>
      </c>
      <c r="DO11" s="81">
        <v>57.451664797872553</v>
      </c>
      <c r="DP11" s="81">
        <v>0.70080110322490863</v>
      </c>
      <c r="DQ11" s="81">
        <v>6.2865346941712144</v>
      </c>
      <c r="DR11" s="81">
        <v>0.87735472033556261</v>
      </c>
      <c r="DS11" s="81">
        <v>28.219543706092907</v>
      </c>
      <c r="DT11" s="81">
        <v>72.193005080826694</v>
      </c>
      <c r="DU11" s="70"/>
    </row>
    <row r="12" spans="1:125" x14ac:dyDescent="0.3">
      <c r="A12" s="83">
        <v>26</v>
      </c>
      <c r="B12" s="83" t="s">
        <v>272</v>
      </c>
      <c r="C12" s="83" t="s">
        <v>274</v>
      </c>
      <c r="D12" s="83"/>
      <c r="E12" s="56" t="s">
        <v>140</v>
      </c>
      <c r="F12" s="72">
        <v>0.16894602991870045</v>
      </c>
      <c r="G12" s="72">
        <v>2178.301203756384</v>
      </c>
      <c r="H12" s="72">
        <v>2.2582570226514407</v>
      </c>
      <c r="I12" s="72">
        <v>1.2782777217200192</v>
      </c>
      <c r="J12" s="72">
        <v>164.2977170491807</v>
      </c>
      <c r="K12" s="72">
        <v>0.23100541046926049</v>
      </c>
      <c r="L12" s="72">
        <v>11543.044964141904</v>
      </c>
      <c r="M12" s="72">
        <v>0.12475296145938078</v>
      </c>
      <c r="N12" s="72">
        <v>20.912813807505909</v>
      </c>
      <c r="O12" s="72">
        <v>7.0883431323452504</v>
      </c>
      <c r="P12" s="72">
        <v>4.0921940134214276</v>
      </c>
      <c r="Q12" s="72">
        <v>0.13015791048710212</v>
      </c>
      <c r="R12" s="72">
        <v>4.9448000437918882</v>
      </c>
      <c r="S12" s="72">
        <v>1.4438538337013729</v>
      </c>
      <c r="T12" s="72">
        <v>0.70336202671414372</v>
      </c>
      <c r="U12" s="72">
        <v>0.47671017121447629</v>
      </c>
      <c r="V12" s="72">
        <v>17260.685465134422</v>
      </c>
      <c r="W12" s="72">
        <v>1.0652816929748443</v>
      </c>
      <c r="X12" s="72">
        <v>2.1622680663530538</v>
      </c>
      <c r="Y12" s="72">
        <v>6.1822547814141003E-2</v>
      </c>
      <c r="Z12" s="72">
        <v>4.8160853608341783E-2</v>
      </c>
      <c r="AA12" s="72">
        <v>0.26885238061616951</v>
      </c>
      <c r="AB12" s="72" t="e">
        <v>#VALUE!</v>
      </c>
      <c r="AC12" s="72">
        <v>350.38849512185004</v>
      </c>
      <c r="AD12" s="72">
        <v>8.8776479458138304</v>
      </c>
      <c r="AE12" s="72">
        <v>3.657109616207308</v>
      </c>
      <c r="AF12" s="72">
        <v>7.6836852397721839E-2</v>
      </c>
      <c r="AG12" s="72">
        <v>2762.4517834876124</v>
      </c>
      <c r="AH12" s="72">
        <v>2646.0529390910538</v>
      </c>
      <c r="AI12" s="72">
        <v>0.26981818034595689</v>
      </c>
      <c r="AJ12" s="72">
        <v>157.23012872502679</v>
      </c>
      <c r="AK12" s="72" t="e">
        <v>#VALUE!</v>
      </c>
      <c r="AL12" s="72">
        <v>10.31408816643858</v>
      </c>
      <c r="AM12" s="72">
        <v>7.1204619682693879</v>
      </c>
      <c r="AN12" s="72">
        <v>666.10886007609565</v>
      </c>
      <c r="AO12" s="72">
        <v>5.6112632860801952</v>
      </c>
      <c r="AP12" s="72">
        <v>2.5334448883082614</v>
      </c>
      <c r="AQ12" s="72" t="e">
        <v>#VALUE!</v>
      </c>
      <c r="AR12" s="72">
        <v>3.5226657440553129</v>
      </c>
      <c r="AS12" s="72" t="e">
        <v>#VALUE!</v>
      </c>
      <c r="AT12" s="72">
        <v>1.6851555709262188E-2</v>
      </c>
      <c r="AU12" s="72">
        <v>3.7542297975045692E-2</v>
      </c>
      <c r="AV12" s="72">
        <v>0.34026752048052794</v>
      </c>
      <c r="AW12" s="72">
        <v>2.1687918813843483</v>
      </c>
      <c r="AX12" s="72">
        <v>2.5689795411093112E-2</v>
      </c>
      <c r="AY12" s="72">
        <v>46.389769593489923</v>
      </c>
      <c r="AZ12" s="72">
        <v>0.27997412890529932</v>
      </c>
      <c r="BA12" s="72" t="e">
        <v>#VALUE!</v>
      </c>
      <c r="BB12" s="72">
        <v>0.89525002775516627</v>
      </c>
      <c r="BC12" s="72">
        <v>21.995850272657972</v>
      </c>
      <c r="BD12" s="72">
        <v>4.1185903173533968E-2</v>
      </c>
      <c r="BE12" s="72">
        <v>9.5456700375286543E-2</v>
      </c>
      <c r="BF12" s="72">
        <v>0.47378266243032818</v>
      </c>
      <c r="BG12" s="72">
        <v>8.1596488673664371</v>
      </c>
      <c r="BH12" s="72" t="e">
        <v>#VALUE!</v>
      </c>
      <c r="BI12" s="72">
        <v>7.6015246860507446</v>
      </c>
      <c r="BJ12" s="72">
        <v>0.56065733744592305</v>
      </c>
      <c r="BK12" s="72">
        <v>36.934406650834937</v>
      </c>
      <c r="BL12" s="72">
        <v>1.4042629765554973</v>
      </c>
      <c r="BM12" s="70"/>
      <c r="BN12" s="73" t="s">
        <v>71</v>
      </c>
      <c r="BO12" s="74">
        <v>42967.371394333146</v>
      </c>
      <c r="BP12" s="73">
        <v>4.8907424161859288</v>
      </c>
      <c r="BQ12" s="74">
        <v>53.567782039268664</v>
      </c>
      <c r="BR12" s="74">
        <v>329.45941185190486</v>
      </c>
      <c r="BS12" s="75">
        <v>0.87541991264015862</v>
      </c>
      <c r="BT12" s="74">
        <v>1554.3061009661951</v>
      </c>
      <c r="BU12" s="73" t="s">
        <v>71</v>
      </c>
      <c r="BV12" s="75">
        <v>28.708685224143011</v>
      </c>
      <c r="BW12" s="73">
        <v>3.9601096380157905</v>
      </c>
      <c r="BX12" s="75">
        <v>43.01930495822829</v>
      </c>
      <c r="BY12" s="73">
        <v>3.7537936700521692</v>
      </c>
      <c r="BZ12" s="73">
        <v>8.5100977645698279</v>
      </c>
      <c r="CA12" s="73">
        <v>1.2456549199354181</v>
      </c>
      <c r="CB12" s="73">
        <v>0.85062031621617573</v>
      </c>
      <c r="CC12" s="73">
        <v>0.4645036292854452</v>
      </c>
      <c r="CD12" s="74">
        <v>20140.620761565704</v>
      </c>
      <c r="CE12" s="75">
        <v>11.863062270908165</v>
      </c>
      <c r="CF12" s="73">
        <v>2.0215485308662067</v>
      </c>
      <c r="CG12" s="73" t="s">
        <v>71</v>
      </c>
      <c r="CH12" s="73">
        <v>2.7887431305958628</v>
      </c>
      <c r="CI12" s="73">
        <v>0.24632393082386814</v>
      </c>
      <c r="CJ12" s="73" t="s">
        <v>71</v>
      </c>
      <c r="CK12" s="74">
        <v>12458.917701116214</v>
      </c>
      <c r="CL12" s="75">
        <v>15.198852273016358</v>
      </c>
      <c r="CM12" s="75">
        <v>38.332221996879227</v>
      </c>
      <c r="CN12" s="73">
        <v>0.14989518056602988</v>
      </c>
      <c r="CO12" s="74">
        <v>4281.2211014253571</v>
      </c>
      <c r="CP12" s="74">
        <v>119.38851095362941</v>
      </c>
      <c r="CQ12" s="73">
        <v>1.2853934766662189</v>
      </c>
      <c r="CR12" s="74">
        <v>4289.6266518585962</v>
      </c>
      <c r="CS12" s="73">
        <v>7.7716697496835847</v>
      </c>
      <c r="CT12" s="75">
        <v>11.893309617544958</v>
      </c>
      <c r="CU12" s="75">
        <v>12.053615689460578</v>
      </c>
      <c r="CV12" s="74">
        <v>397.38794032949818</v>
      </c>
      <c r="CW12" s="73">
        <v>5.4616049067844656</v>
      </c>
      <c r="CX12" s="73">
        <v>3.2645546397572867</v>
      </c>
      <c r="CY12" s="73" t="s">
        <v>71</v>
      </c>
      <c r="CZ12" s="75">
        <v>64.581300901856196</v>
      </c>
      <c r="DA12" s="73" t="s">
        <v>71</v>
      </c>
      <c r="DB12" s="73" t="s">
        <v>71</v>
      </c>
      <c r="DC12" s="73">
        <v>0.37999278115022023</v>
      </c>
      <c r="DD12" s="73" t="s">
        <v>71</v>
      </c>
      <c r="DE12" s="73">
        <v>1.9503914036978038</v>
      </c>
      <c r="DF12" s="73">
        <v>1.5088280945764987</v>
      </c>
      <c r="DG12" s="75">
        <v>74.740281528757905</v>
      </c>
      <c r="DH12" s="73">
        <v>0.22851578727675689</v>
      </c>
      <c r="DI12" s="73" t="s">
        <v>71</v>
      </c>
      <c r="DJ12" s="73">
        <v>7.1804589005135044</v>
      </c>
      <c r="DK12" s="74">
        <v>2064.845592317492</v>
      </c>
      <c r="DL12" s="73">
        <v>0.40691111149993875</v>
      </c>
      <c r="DM12" s="73">
        <v>0.13495501720002137</v>
      </c>
      <c r="DN12" s="73">
        <v>1.1537433218568207</v>
      </c>
      <c r="DO12" s="75">
        <v>73.902977741545001</v>
      </c>
      <c r="DP12" s="73">
        <v>1.1569747492056786</v>
      </c>
      <c r="DQ12" s="73">
        <v>7.0368112547706616</v>
      </c>
      <c r="DR12" s="73">
        <v>0.95827495498432769</v>
      </c>
      <c r="DS12" s="75">
        <v>32.25905028344912</v>
      </c>
      <c r="DT12" s="75">
        <v>83.469143867657237</v>
      </c>
      <c r="DU12" s="70"/>
    </row>
    <row r="13" spans="1:125" x14ac:dyDescent="0.3">
      <c r="A13" s="84">
        <v>27</v>
      </c>
      <c r="B13" s="84" t="s">
        <v>276</v>
      </c>
      <c r="C13" s="84" t="s">
        <v>273</v>
      </c>
      <c r="D13" s="84" t="s">
        <v>283</v>
      </c>
      <c r="E13" s="66" t="s">
        <v>141</v>
      </c>
      <c r="F13" s="76">
        <v>6.5306711058999795E-2</v>
      </c>
      <c r="G13" s="76">
        <v>2681.3744510187512</v>
      </c>
      <c r="H13" s="76">
        <v>1.7109589229300459</v>
      </c>
      <c r="I13" s="76">
        <v>2.1397820610776455</v>
      </c>
      <c r="J13" s="76">
        <v>168.24946456209233</v>
      </c>
      <c r="K13" s="76">
        <v>0.332304434383903</v>
      </c>
      <c r="L13" s="76">
        <v>17222.306996961925</v>
      </c>
      <c r="M13" s="76">
        <v>0.11008708157697195</v>
      </c>
      <c r="N13" s="76">
        <v>24.13794786132495</v>
      </c>
      <c r="O13" s="76">
        <v>8.0362979582506338</v>
      </c>
      <c r="P13" s="76">
        <v>4.2250773317849184</v>
      </c>
      <c r="Q13" s="76">
        <v>0.12088770627934076</v>
      </c>
      <c r="R13" s="76">
        <v>8.8910468637029663</v>
      </c>
      <c r="S13" s="76">
        <v>1.7359791202620376</v>
      </c>
      <c r="T13" s="76">
        <v>0.82587053364796303</v>
      </c>
      <c r="U13" s="76">
        <v>0.58949861934835468</v>
      </c>
      <c r="V13" s="76">
        <v>19674.496645588726</v>
      </c>
      <c r="W13" s="76">
        <v>1.1764437705133641</v>
      </c>
      <c r="X13" s="76">
        <v>2.594027949882391</v>
      </c>
      <c r="Y13" s="76">
        <v>6.805121370531611E-2</v>
      </c>
      <c r="Z13" s="76">
        <v>4.8019796598934489E-2</v>
      </c>
      <c r="AA13" s="76">
        <v>0.3164270104319391</v>
      </c>
      <c r="AB13" s="76" t="e">
        <v>#VALUE!</v>
      </c>
      <c r="AC13" s="76">
        <v>405.64145497735853</v>
      </c>
      <c r="AD13" s="76">
        <v>10.035515579915963</v>
      </c>
      <c r="AE13" s="76">
        <v>5.4449283960689812</v>
      </c>
      <c r="AF13" s="76">
        <v>8.6941364806193244E-2</v>
      </c>
      <c r="AG13" s="76">
        <v>4135.3688791715822</v>
      </c>
      <c r="AH13" s="76">
        <v>2288.3015142938884</v>
      </c>
      <c r="AI13" s="76">
        <v>0.15084787679837891</v>
      </c>
      <c r="AJ13" s="76">
        <v>121.44758556115218</v>
      </c>
      <c r="AK13" s="76" t="e">
        <v>#VALUE!</v>
      </c>
      <c r="AL13" s="76">
        <v>12.104904963341921</v>
      </c>
      <c r="AM13" s="76">
        <v>10.988065396680817</v>
      </c>
      <c r="AN13" s="76">
        <v>659.60908400446192</v>
      </c>
      <c r="AO13" s="76">
        <v>7.4748063344673046</v>
      </c>
      <c r="AP13" s="76">
        <v>2.97811329728109</v>
      </c>
      <c r="AQ13" s="76" t="e">
        <v>#VALUE!</v>
      </c>
      <c r="AR13" s="76">
        <v>3.5440649311869579</v>
      </c>
      <c r="AS13" s="76" t="e">
        <v>#VALUE!</v>
      </c>
      <c r="AT13" s="76">
        <v>1.4828647401400162E-2</v>
      </c>
      <c r="AU13" s="76">
        <v>2.855209249722173E-2</v>
      </c>
      <c r="AV13" s="76">
        <v>0.24301194329717501</v>
      </c>
      <c r="AW13" s="76">
        <v>2.6293604903765315</v>
      </c>
      <c r="AX13" s="76" t="e">
        <v>#VALUE!</v>
      </c>
      <c r="AY13" s="76">
        <v>51.701132346812514</v>
      </c>
      <c r="AZ13" s="76">
        <v>0.33333167336378977</v>
      </c>
      <c r="BA13" s="76" t="e">
        <v>#VALUE!</v>
      </c>
      <c r="BB13" s="76">
        <v>1.0869013814742876</v>
      </c>
      <c r="BC13" s="76">
        <v>16.733549473818648</v>
      </c>
      <c r="BD13" s="76">
        <v>3.7146479479818473E-2</v>
      </c>
      <c r="BE13" s="76">
        <v>0.10580984510927083</v>
      </c>
      <c r="BF13" s="76">
        <v>0.60643134440455548</v>
      </c>
      <c r="BG13" s="76">
        <v>9.5742171394783551</v>
      </c>
      <c r="BH13" s="76" t="e">
        <v>#VALUE!</v>
      </c>
      <c r="BI13" s="76">
        <v>8.8966140269491056</v>
      </c>
      <c r="BJ13" s="76">
        <v>0.64616350837159675</v>
      </c>
      <c r="BK13" s="76">
        <v>37.250384557050353</v>
      </c>
      <c r="BL13" s="76">
        <v>1.6954227776197384</v>
      </c>
      <c r="BM13" s="70"/>
      <c r="BN13" s="77" t="e">
        <v>#DIV/0!</v>
      </c>
      <c r="BO13" s="78">
        <v>49715.576716156182</v>
      </c>
      <c r="BP13" s="77">
        <v>8.3038665030633219</v>
      </c>
      <c r="BQ13" s="78">
        <v>46.280065785469873</v>
      </c>
      <c r="BR13" s="78">
        <v>366.22993070441248</v>
      </c>
      <c r="BS13" s="79">
        <v>1.2022129821435903</v>
      </c>
      <c r="BT13" s="78">
        <v>1432.5048394718508</v>
      </c>
      <c r="BU13" s="77" t="e">
        <v>#DIV/0!</v>
      </c>
      <c r="BV13" s="79">
        <v>30.666610235625605</v>
      </c>
      <c r="BW13" s="77">
        <v>5.1595594574249874</v>
      </c>
      <c r="BX13" s="79">
        <v>53.233899779408397</v>
      </c>
      <c r="BY13" s="77">
        <v>4.6462842570921463</v>
      </c>
      <c r="BZ13" s="79">
        <v>10.718743462815606</v>
      </c>
      <c r="CA13" s="77">
        <v>1.4139333134766441</v>
      </c>
      <c r="CB13" s="77">
        <v>0.9562811654074399</v>
      </c>
      <c r="CC13" s="77">
        <v>0.46377531056243743</v>
      </c>
      <c r="CD13" s="78">
        <v>25696.086193329687</v>
      </c>
      <c r="CE13" s="79">
        <v>13.571573819018427</v>
      </c>
      <c r="CF13" s="77">
        <v>2.1078308548895608</v>
      </c>
      <c r="CG13" s="77" t="e">
        <v>#DIV/0!</v>
      </c>
      <c r="CH13" s="77">
        <v>2.7584770249341268</v>
      </c>
      <c r="CI13" s="77">
        <v>0.29101301422193915</v>
      </c>
      <c r="CJ13" s="77" t="e">
        <v>#DIV/0!</v>
      </c>
      <c r="CK13" s="78">
        <v>14930.136591594133</v>
      </c>
      <c r="CL13" s="79">
        <v>16.47011550281772</v>
      </c>
      <c r="CM13" s="79">
        <v>44.317394194110747</v>
      </c>
      <c r="CN13" s="77">
        <v>0.17354432936551212</v>
      </c>
      <c r="CO13" s="78">
        <v>5338.0568652606753</v>
      </c>
      <c r="CP13" s="78">
        <v>126.55721439078761</v>
      </c>
      <c r="CQ13" s="77">
        <v>1.1143614684468031</v>
      </c>
      <c r="CR13" s="78">
        <v>4559.2191613330842</v>
      </c>
      <c r="CS13" s="77">
        <v>8.3122763788499423</v>
      </c>
      <c r="CT13" s="79">
        <v>12.153138669229101</v>
      </c>
      <c r="CU13" s="79">
        <v>15.407100767495781</v>
      </c>
      <c r="CV13" s="78">
        <v>438.90103973357429</v>
      </c>
      <c r="CW13" s="77">
        <v>6.6058638246840715</v>
      </c>
      <c r="CX13" s="77">
        <v>3.5079090678905516</v>
      </c>
      <c r="CY13" s="77" t="e">
        <v>#DIV/0!</v>
      </c>
      <c r="CZ13" s="79">
        <v>75.303843079916675</v>
      </c>
      <c r="DA13" s="77" t="e">
        <v>#DIV/0!</v>
      </c>
      <c r="DB13" s="77" t="e">
        <v>#DIV/0!</v>
      </c>
      <c r="DC13" s="77">
        <v>0.54774539923280663</v>
      </c>
      <c r="DD13" s="77" t="e">
        <v>#DIV/0!</v>
      </c>
      <c r="DE13" s="77">
        <v>2.1413784339140296</v>
      </c>
      <c r="DF13" s="77">
        <v>1.6392953681659395</v>
      </c>
      <c r="DG13" s="79">
        <v>74.275413004338674</v>
      </c>
      <c r="DH13" s="77">
        <v>0.24275753068947589</v>
      </c>
      <c r="DI13" s="77" t="e">
        <v>#DIV/0!</v>
      </c>
      <c r="DJ13" s="77">
        <v>6.969088777597058</v>
      </c>
      <c r="DK13" s="78">
        <v>2657.8283867300347</v>
      </c>
      <c r="DL13" s="77">
        <v>0.44046170458800027</v>
      </c>
      <c r="DM13" s="77">
        <v>0.15596472050847504</v>
      </c>
      <c r="DN13" s="77">
        <v>1.4183845700668645</v>
      </c>
      <c r="DO13" s="79">
        <v>95.186371378936116</v>
      </c>
      <c r="DP13" s="77">
        <v>1.1192613406573488</v>
      </c>
      <c r="DQ13" s="77">
        <v>7.8354460487745348</v>
      </c>
      <c r="DR13" s="77">
        <v>1.0906750351179277</v>
      </c>
      <c r="DS13" s="79">
        <v>43.567063583299095</v>
      </c>
      <c r="DT13" s="79">
        <v>90.588492506814589</v>
      </c>
      <c r="DU13" s="70"/>
    </row>
    <row r="14" spans="1:125" x14ac:dyDescent="0.3">
      <c r="A14" s="83">
        <v>34</v>
      </c>
      <c r="B14" s="83" t="s">
        <v>276</v>
      </c>
      <c r="C14" s="83" t="s">
        <v>273</v>
      </c>
      <c r="D14" s="83"/>
      <c r="E14" s="56" t="s">
        <v>142</v>
      </c>
      <c r="F14" s="72">
        <v>3.9403198761881995E-2</v>
      </c>
      <c r="G14" s="72">
        <v>2207.5936422954969</v>
      </c>
      <c r="H14" s="72">
        <v>2.7352158319601498</v>
      </c>
      <c r="I14" s="72">
        <v>8.5244856828380335</v>
      </c>
      <c r="J14" s="72">
        <v>245.16313771506753</v>
      </c>
      <c r="K14" s="72">
        <v>0.27944857212617419</v>
      </c>
      <c r="L14" s="72">
        <v>17084.455453600385</v>
      </c>
      <c r="M14" s="72">
        <v>0.10053396835812765</v>
      </c>
      <c r="N14" s="72">
        <v>22.953383701687851</v>
      </c>
      <c r="O14" s="72">
        <v>7.5627295418420601</v>
      </c>
      <c r="P14" s="72">
        <v>3.8931461554446116</v>
      </c>
      <c r="Q14" s="72">
        <v>0.10831474818745458</v>
      </c>
      <c r="R14" s="72">
        <v>9.5987019333407808</v>
      </c>
      <c r="S14" s="72">
        <v>1.7484192582526474</v>
      </c>
      <c r="T14" s="72">
        <v>0.84611435756032349</v>
      </c>
      <c r="U14" s="72">
        <v>0.60934023547391825</v>
      </c>
      <c r="V14" s="72">
        <v>21273.936726366675</v>
      </c>
      <c r="W14" s="72">
        <v>1.0402707537870544</v>
      </c>
      <c r="X14" s="72">
        <v>2.6510942295784492</v>
      </c>
      <c r="Y14" s="72">
        <v>6.6507144314456562E-2</v>
      </c>
      <c r="Z14" s="72">
        <v>5.37687607913701E-2</v>
      </c>
      <c r="AA14" s="72">
        <v>0.32711843303731641</v>
      </c>
      <c r="AB14" s="72" t="e">
        <v>#VALUE!</v>
      </c>
      <c r="AC14" s="72">
        <v>608.48836015337815</v>
      </c>
      <c r="AD14" s="72">
        <v>9.7268908606681812</v>
      </c>
      <c r="AE14" s="72">
        <v>4.6933155013888346</v>
      </c>
      <c r="AF14" s="72">
        <v>8.9124552608749033E-2</v>
      </c>
      <c r="AG14" s="72">
        <v>4440.7779696390226</v>
      </c>
      <c r="AH14" s="72">
        <v>3779.1671771415872</v>
      </c>
      <c r="AI14" s="72">
        <v>0.25743359956656264</v>
      </c>
      <c r="AJ14" s="72">
        <v>339.22768096100589</v>
      </c>
      <c r="AK14" s="72" t="e">
        <v>#VALUE!</v>
      </c>
      <c r="AL14" s="72">
        <v>11.759894738504517</v>
      </c>
      <c r="AM14" s="72">
        <v>10.349728582924373</v>
      </c>
      <c r="AN14" s="72">
        <v>872.33452498848874</v>
      </c>
      <c r="AO14" s="72">
        <v>7.2052712892452755</v>
      </c>
      <c r="AP14" s="72">
        <v>2.883904936974051</v>
      </c>
      <c r="AQ14" s="72" t="e">
        <v>#VALUE!</v>
      </c>
      <c r="AR14" s="72">
        <v>2.8761667897372001</v>
      </c>
      <c r="AS14" s="72" t="e">
        <v>#VALUE!</v>
      </c>
      <c r="AT14" s="72">
        <v>1.3056359906883216E-2</v>
      </c>
      <c r="AU14" s="72">
        <v>3.8214526218082356E-2</v>
      </c>
      <c r="AV14" s="72">
        <v>0.14795205477272305</v>
      </c>
      <c r="AW14" s="72">
        <v>2.5537040886349427</v>
      </c>
      <c r="AX14" s="72" t="e">
        <v>#VALUE!</v>
      </c>
      <c r="AY14" s="72">
        <v>61.366846203454273</v>
      </c>
      <c r="AZ14" s="72">
        <v>0.33993758790078843</v>
      </c>
      <c r="BA14" s="72" t="e">
        <v>#VALUE!</v>
      </c>
      <c r="BB14" s="72">
        <v>0.88472808861097629</v>
      </c>
      <c r="BC14" s="72">
        <v>20.231937942767541</v>
      </c>
      <c r="BD14" s="72">
        <v>3.743752833964617E-2</v>
      </c>
      <c r="BE14" s="72">
        <v>0.10742430945985558</v>
      </c>
      <c r="BF14" s="72">
        <v>0.63566162599467491</v>
      </c>
      <c r="BG14" s="72">
        <v>9.5560283869717964</v>
      </c>
      <c r="BH14" s="72" t="e">
        <v>#VALUE!</v>
      </c>
      <c r="BI14" s="72">
        <v>9.326312710551564</v>
      </c>
      <c r="BJ14" s="72">
        <v>0.64835734370315601</v>
      </c>
      <c r="BK14" s="72">
        <v>37.848999185215547</v>
      </c>
      <c r="BL14" s="72">
        <v>2.1191592363848146</v>
      </c>
      <c r="BM14" s="70"/>
      <c r="BN14" s="73" t="s">
        <v>71</v>
      </c>
      <c r="BO14" s="74">
        <v>46732.401230938762</v>
      </c>
      <c r="BP14" s="73">
        <v>7.2431727370133947</v>
      </c>
      <c r="BQ14" s="74">
        <v>41.561398761746339</v>
      </c>
      <c r="BR14" s="74">
        <v>365.27262529967135</v>
      </c>
      <c r="BS14" s="75">
        <v>0.73981120817760171</v>
      </c>
      <c r="BT14" s="74">
        <v>1202.3714257221634</v>
      </c>
      <c r="BU14" s="73" t="s">
        <v>71</v>
      </c>
      <c r="BV14" s="75">
        <v>30.18761791518034</v>
      </c>
      <c r="BW14" s="73">
        <v>4.7409091429946484</v>
      </c>
      <c r="BX14" s="75">
        <v>52.709233971031686</v>
      </c>
      <c r="BY14" s="73">
        <v>4.2841798106051945</v>
      </c>
      <c r="BZ14" s="75">
        <v>11.070478008083809</v>
      </c>
      <c r="CA14" s="73">
        <v>1.3443425772796198</v>
      </c>
      <c r="CB14" s="73">
        <v>0.95852911113437922</v>
      </c>
      <c r="CC14" s="73">
        <v>0.47691513248775586</v>
      </c>
      <c r="CD14" s="74">
        <v>23445.660898943963</v>
      </c>
      <c r="CE14" s="75">
        <v>12.571276919112504</v>
      </c>
      <c r="CF14" s="73">
        <v>2.1776814852836233</v>
      </c>
      <c r="CG14" s="73" t="s">
        <v>71</v>
      </c>
      <c r="CH14" s="73">
        <v>2.6975461562210561</v>
      </c>
      <c r="CI14" s="73">
        <v>0.29655785110768784</v>
      </c>
      <c r="CJ14" s="73" t="s">
        <v>71</v>
      </c>
      <c r="CK14" s="74">
        <v>14309.653005979124</v>
      </c>
      <c r="CL14" s="75">
        <v>16.141468366023052</v>
      </c>
      <c r="CM14" s="75">
        <v>38.605906120269694</v>
      </c>
      <c r="CN14" s="73">
        <v>0.17311738941390045</v>
      </c>
      <c r="CO14" s="74">
        <v>5464.2113249891954</v>
      </c>
      <c r="CP14" s="74">
        <v>143.20054282726048</v>
      </c>
      <c r="CQ14" s="73">
        <v>0.94591139672076952</v>
      </c>
      <c r="CR14" s="74">
        <v>4580.9690519464311</v>
      </c>
      <c r="CS14" s="73">
        <v>8.3881201666144793</v>
      </c>
      <c r="CT14" s="75">
        <v>12.425255796536751</v>
      </c>
      <c r="CU14" s="75">
        <v>14.995931394385346</v>
      </c>
      <c r="CV14" s="74">
        <v>442.60562459307357</v>
      </c>
      <c r="CW14" s="73">
        <v>5.9080029416935531</v>
      </c>
      <c r="CX14" s="73">
        <v>3.4576031290292226</v>
      </c>
      <c r="CY14" s="73" t="s">
        <v>71</v>
      </c>
      <c r="CZ14" s="75">
        <v>70.588586839499897</v>
      </c>
      <c r="DA14" s="73" t="s">
        <v>71</v>
      </c>
      <c r="DB14" s="73" t="s">
        <v>71</v>
      </c>
      <c r="DC14" s="73">
        <v>0.6010096293398286</v>
      </c>
      <c r="DD14" s="73" t="s">
        <v>71</v>
      </c>
      <c r="DE14" s="73">
        <v>2.1157012598452249</v>
      </c>
      <c r="DF14" s="73">
        <v>1.4762512090888309</v>
      </c>
      <c r="DG14" s="75">
        <v>69.216022830707928</v>
      </c>
      <c r="DH14" s="73">
        <v>0.23234617716335884</v>
      </c>
      <c r="DI14" s="73" t="s">
        <v>71</v>
      </c>
      <c r="DJ14" s="73">
        <v>7.245959406333637</v>
      </c>
      <c r="DK14" s="74">
        <v>2720.4976337100579</v>
      </c>
      <c r="DL14" s="73">
        <v>0.40539115089373423</v>
      </c>
      <c r="DM14" s="73">
        <v>0.15969307571415362</v>
      </c>
      <c r="DN14" s="73">
        <v>1.4287625497473277</v>
      </c>
      <c r="DO14" s="75">
        <v>94.565024037155069</v>
      </c>
      <c r="DP14" s="73">
        <v>1.0719877753068414</v>
      </c>
      <c r="DQ14" s="73">
        <v>7.9188491858602097</v>
      </c>
      <c r="DR14" s="73">
        <v>1.1203907533239965</v>
      </c>
      <c r="DS14" s="75">
        <v>44.559951555562506</v>
      </c>
      <c r="DT14" s="75">
        <v>91.839749841212949</v>
      </c>
      <c r="DU14" s="70"/>
    </row>
    <row r="15" spans="1:125" x14ac:dyDescent="0.3">
      <c r="A15" s="83">
        <v>35</v>
      </c>
      <c r="B15" s="83" t="s">
        <v>276</v>
      </c>
      <c r="C15" s="83" t="s">
        <v>274</v>
      </c>
      <c r="D15" s="83"/>
      <c r="E15" s="56" t="s">
        <v>143</v>
      </c>
      <c r="F15" s="72">
        <v>2.5118487774160932E-2</v>
      </c>
      <c r="G15" s="72">
        <v>2300.9190796198177</v>
      </c>
      <c r="H15" s="72">
        <v>2.8906218826187771</v>
      </c>
      <c r="I15" s="72">
        <v>9.7564547254651419</v>
      </c>
      <c r="J15" s="72">
        <v>233.80552079225265</v>
      </c>
      <c r="K15" s="72">
        <v>0.31386739606714648</v>
      </c>
      <c r="L15" s="72">
        <v>18669.216662790626</v>
      </c>
      <c r="M15" s="72">
        <v>0.11040393166424411</v>
      </c>
      <c r="N15" s="72">
        <v>22.873065280278553</v>
      </c>
      <c r="O15" s="72">
        <v>6.9041301833313486</v>
      </c>
      <c r="P15" s="72">
        <v>4.9853504616438373</v>
      </c>
      <c r="Q15" s="72">
        <v>0.10053472662813757</v>
      </c>
      <c r="R15" s="72">
        <v>10.487560364705208</v>
      </c>
      <c r="S15" s="72">
        <v>1.7222442834548128</v>
      </c>
      <c r="T15" s="72">
        <v>0.82485208906258134</v>
      </c>
      <c r="U15" s="72">
        <v>0.58278976814381389</v>
      </c>
      <c r="V15" s="72">
        <v>21677.127518058733</v>
      </c>
      <c r="W15" s="72">
        <v>1.0741750557244143</v>
      </c>
      <c r="X15" s="72">
        <v>2.6163577383862111</v>
      </c>
      <c r="Y15" s="72">
        <v>6.4723459786232923E-2</v>
      </c>
      <c r="Z15" s="72">
        <v>4.2681619748302459E-2</v>
      </c>
      <c r="AA15" s="72">
        <v>0.31449682939476609</v>
      </c>
      <c r="AB15" s="72" t="e">
        <v>#VALUE!</v>
      </c>
      <c r="AC15" s="72">
        <v>1184.6838811044943</v>
      </c>
      <c r="AD15" s="72">
        <v>9.6419348803904903</v>
      </c>
      <c r="AE15" s="72">
        <v>5.2248721622703691</v>
      </c>
      <c r="AF15" s="72">
        <v>8.5901715981763965E-2</v>
      </c>
      <c r="AG15" s="72">
        <v>4751.0665978117104</v>
      </c>
      <c r="AH15" s="72">
        <v>3790.5208572331667</v>
      </c>
      <c r="AI15" s="72">
        <v>0.24544771161940873</v>
      </c>
      <c r="AJ15" s="72">
        <v>682.83465735503125</v>
      </c>
      <c r="AK15" s="72" t="e">
        <v>#VALUE!</v>
      </c>
      <c r="AL15" s="72">
        <v>11.729428010787972</v>
      </c>
      <c r="AM15" s="72">
        <v>10.686745752876574</v>
      </c>
      <c r="AN15" s="72">
        <v>1028.3424890624294</v>
      </c>
      <c r="AO15" s="72">
        <v>7.0346898601681467</v>
      </c>
      <c r="AP15" s="72">
        <v>2.8648722024650968</v>
      </c>
      <c r="AQ15" s="72" t="e">
        <v>#VALUE!</v>
      </c>
      <c r="AR15" s="72">
        <v>2.9185202370953238</v>
      </c>
      <c r="AS15" s="72" t="e">
        <v>#VALUE!</v>
      </c>
      <c r="AT15" s="72">
        <v>1.584256594027882E-2</v>
      </c>
      <c r="AU15" s="72">
        <v>4.0816584944712436E-2</v>
      </c>
      <c r="AV15" s="72">
        <v>0.19966795145006172</v>
      </c>
      <c r="AW15" s="72">
        <v>2.5900856177498719</v>
      </c>
      <c r="AX15" s="72">
        <v>6.0479606166206745E-3</v>
      </c>
      <c r="AY15" s="72">
        <v>59.798897699212404</v>
      </c>
      <c r="AZ15" s="72">
        <v>0.33235076617014353</v>
      </c>
      <c r="BA15" s="72" t="e">
        <v>#VALUE!</v>
      </c>
      <c r="BB15" s="72">
        <v>0.69087508486479154</v>
      </c>
      <c r="BC15" s="72">
        <v>21.352178682163974</v>
      </c>
      <c r="BD15" s="72">
        <v>3.6507759601032634E-2</v>
      </c>
      <c r="BE15" s="72">
        <v>0.10391456980035696</v>
      </c>
      <c r="BF15" s="72">
        <v>0.61388404282304254</v>
      </c>
      <c r="BG15" s="72">
        <v>9.8476483610672449</v>
      </c>
      <c r="BH15" s="72" t="e">
        <v>#VALUE!</v>
      </c>
      <c r="BI15" s="72">
        <v>9.1196580068157136</v>
      </c>
      <c r="BJ15" s="72">
        <v>0.64351281217931655</v>
      </c>
      <c r="BK15" s="72">
        <v>39.782081707987764</v>
      </c>
      <c r="BL15" s="72">
        <v>2.0761509319247757</v>
      </c>
      <c r="BM15" s="70"/>
      <c r="BN15" s="73" t="s">
        <v>71</v>
      </c>
      <c r="BO15" s="74">
        <v>45405.50657445722</v>
      </c>
      <c r="BP15" s="73">
        <v>6.6555502056106723</v>
      </c>
      <c r="BQ15" s="74">
        <v>45.565099963438335</v>
      </c>
      <c r="BR15" s="74">
        <v>350.15626552029079</v>
      </c>
      <c r="BS15" s="75">
        <v>1.108798464448147</v>
      </c>
      <c r="BT15" s="74">
        <v>1065.7477316762684</v>
      </c>
      <c r="BU15" s="73" t="s">
        <v>71</v>
      </c>
      <c r="BV15" s="75">
        <v>26.514624429606592</v>
      </c>
      <c r="BW15" s="73">
        <v>4.6964970378943267</v>
      </c>
      <c r="BX15" s="75">
        <v>56.24278520935291</v>
      </c>
      <c r="BY15" s="73">
        <v>4.2258606577183615</v>
      </c>
      <c r="BZ15" s="75">
        <v>11.493852532949818</v>
      </c>
      <c r="CA15" s="73">
        <v>1.1860035431583182</v>
      </c>
      <c r="CB15" s="73">
        <v>0.9021380242222985</v>
      </c>
      <c r="CC15" s="73">
        <v>0.42152656034157976</v>
      </c>
      <c r="CD15" s="74">
        <v>22667.169060862088</v>
      </c>
      <c r="CE15" s="75">
        <v>12.110460418715455</v>
      </c>
      <c r="CF15" s="73">
        <v>1.9349871427319503</v>
      </c>
      <c r="CG15" s="73" t="s">
        <v>71</v>
      </c>
      <c r="CH15" s="73">
        <v>2.6136646084182362</v>
      </c>
      <c r="CI15" s="73">
        <v>0.2616087209688</v>
      </c>
      <c r="CJ15" s="73" t="s">
        <v>71</v>
      </c>
      <c r="CK15" s="74">
        <v>13970.846649915535</v>
      </c>
      <c r="CL15" s="75">
        <v>14.533036607392711</v>
      </c>
      <c r="CM15" s="75">
        <v>39.236166667356493</v>
      </c>
      <c r="CN15" s="73">
        <v>0.16359171761885227</v>
      </c>
      <c r="CO15" s="74">
        <v>5292.4784292841732</v>
      </c>
      <c r="CP15" s="74">
        <v>130.32322019351176</v>
      </c>
      <c r="CQ15" s="73">
        <v>1.0134315173931461</v>
      </c>
      <c r="CR15" s="74">
        <v>4545.4817954285427</v>
      </c>
      <c r="CS15" s="73">
        <v>7.5352383308028914</v>
      </c>
      <c r="CT15" s="75">
        <v>10.873045876387776</v>
      </c>
      <c r="CU15" s="75">
        <v>15.334433583607035</v>
      </c>
      <c r="CV15" s="74">
        <v>477.66856098803737</v>
      </c>
      <c r="CW15" s="73">
        <v>5.4370515712555925</v>
      </c>
      <c r="CX15" s="73">
        <v>3.0291704664806813</v>
      </c>
      <c r="CY15" s="73" t="s">
        <v>71</v>
      </c>
      <c r="CZ15" s="75">
        <v>67.320056264573338</v>
      </c>
      <c r="DA15" s="73" t="s">
        <v>71</v>
      </c>
      <c r="DB15" s="73" t="s">
        <v>71</v>
      </c>
      <c r="DC15" s="73">
        <v>0.57924605929048301</v>
      </c>
      <c r="DD15" s="73" t="s">
        <v>71</v>
      </c>
      <c r="DE15" s="73">
        <v>1.791654635999715</v>
      </c>
      <c r="DF15" s="73">
        <v>1.4978419051973864</v>
      </c>
      <c r="DG15" s="75">
        <v>63.082695672659902</v>
      </c>
      <c r="DH15" s="73">
        <v>0.22212623858317021</v>
      </c>
      <c r="DI15" s="73" t="s">
        <v>71</v>
      </c>
      <c r="DJ15" s="73">
        <v>6.5373165153474799</v>
      </c>
      <c r="DK15" s="74">
        <v>2459.207155539993</v>
      </c>
      <c r="DL15" s="73">
        <v>0.40243641626443838</v>
      </c>
      <c r="DM15" s="73">
        <v>0.1423684940371637</v>
      </c>
      <c r="DN15" s="73">
        <v>1.4260085996417677</v>
      </c>
      <c r="DO15" s="75">
        <v>94.036474320017788</v>
      </c>
      <c r="DP15" s="73">
        <v>0.92248122102626606</v>
      </c>
      <c r="DQ15" s="73">
        <v>7.1368930147391509</v>
      </c>
      <c r="DR15" s="73">
        <v>1.0671693601970065</v>
      </c>
      <c r="DS15" s="75">
        <v>43.407444801719691</v>
      </c>
      <c r="DT15" s="75">
        <v>86.354057859102497</v>
      </c>
      <c r="DU15" s="70"/>
    </row>
    <row r="16" spans="1:125" x14ac:dyDescent="0.3">
      <c r="A16" s="83">
        <v>36</v>
      </c>
      <c r="B16" s="83" t="s">
        <v>276</v>
      </c>
      <c r="C16" s="83" t="s">
        <v>275</v>
      </c>
      <c r="D16" s="83"/>
      <c r="E16" s="56" t="s">
        <v>144</v>
      </c>
      <c r="F16" s="72">
        <v>1.5613056763503556E-2</v>
      </c>
      <c r="G16" s="72">
        <v>2546.6220382597585</v>
      </c>
      <c r="H16" s="72">
        <v>2.6278108731887366</v>
      </c>
      <c r="I16" s="72">
        <v>8.1951171354045194</v>
      </c>
      <c r="J16" s="72">
        <v>261.21191750890029</v>
      </c>
      <c r="K16" s="72">
        <v>0.23150423834113701</v>
      </c>
      <c r="L16" s="72">
        <v>17758.807537094024</v>
      </c>
      <c r="M16" s="72">
        <v>0.10114971203886375</v>
      </c>
      <c r="N16" s="72">
        <v>23.040600209744369</v>
      </c>
      <c r="O16" s="72">
        <v>7.939608675821793</v>
      </c>
      <c r="P16" s="72">
        <v>4.4079633675866354</v>
      </c>
      <c r="Q16" s="72">
        <v>0.1238363013477822</v>
      </c>
      <c r="R16" s="72">
        <v>9.203534746619539</v>
      </c>
      <c r="S16" s="72">
        <v>1.732229532645305</v>
      </c>
      <c r="T16" s="72">
        <v>0.8320617025678898</v>
      </c>
      <c r="U16" s="72">
        <v>0.59280401930305315</v>
      </c>
      <c r="V16" s="72">
        <v>23558.884948348114</v>
      </c>
      <c r="W16" s="72">
        <v>1.0821050798689535</v>
      </c>
      <c r="X16" s="72">
        <v>2.5975469557043316</v>
      </c>
      <c r="Y16" s="72">
        <v>6.4688373419136316E-2</v>
      </c>
      <c r="Z16" s="72">
        <v>4.6609145745717249E-2</v>
      </c>
      <c r="AA16" s="72">
        <v>0.31942072956742124</v>
      </c>
      <c r="AB16" s="72" t="e">
        <v>#VALUE!</v>
      </c>
      <c r="AC16" s="72">
        <v>662.22281486994427</v>
      </c>
      <c r="AD16" s="72">
        <v>9.737921473356538</v>
      </c>
      <c r="AE16" s="72">
        <v>5.7078279320817114</v>
      </c>
      <c r="AF16" s="72">
        <v>8.1917887460305067E-2</v>
      </c>
      <c r="AG16" s="72">
        <v>5029.8167325322729</v>
      </c>
      <c r="AH16" s="72">
        <v>4178.6583688168294</v>
      </c>
      <c r="AI16" s="72">
        <v>0.24436848492702862</v>
      </c>
      <c r="AJ16" s="72">
        <v>391.38229842720074</v>
      </c>
      <c r="AK16" s="72" t="e">
        <v>#VALUE!</v>
      </c>
      <c r="AL16" s="72">
        <v>11.829832435192088</v>
      </c>
      <c r="AM16" s="72">
        <v>10.701523766525654</v>
      </c>
      <c r="AN16" s="72">
        <v>930.90919826322954</v>
      </c>
      <c r="AO16" s="72">
        <v>7.301083109515047</v>
      </c>
      <c r="AP16" s="72">
        <v>2.8907106983818878</v>
      </c>
      <c r="AQ16" s="72" t="e">
        <v>#VALUE!</v>
      </c>
      <c r="AR16" s="72">
        <v>3.2370896964308238</v>
      </c>
      <c r="AS16" s="72" t="e">
        <v>#VALUE!</v>
      </c>
      <c r="AT16" s="72">
        <v>9.5194773174038638E-3</v>
      </c>
      <c r="AU16" s="72">
        <v>3.7482322602205603E-2</v>
      </c>
      <c r="AV16" s="72" t="e">
        <v>#VALUE!</v>
      </c>
      <c r="AW16" s="72">
        <v>2.5493876320850131</v>
      </c>
      <c r="AX16" s="72" t="e">
        <v>#VALUE!</v>
      </c>
      <c r="AY16" s="72">
        <v>60.579588072329656</v>
      </c>
      <c r="AZ16" s="72">
        <v>0.33997932871622139</v>
      </c>
      <c r="BA16" s="72" t="e">
        <v>#VALUE!</v>
      </c>
      <c r="BB16" s="72">
        <v>0.80752044038046289</v>
      </c>
      <c r="BC16" s="72">
        <v>21.403287409294649</v>
      </c>
      <c r="BD16" s="72">
        <v>3.9858588090215516E-2</v>
      </c>
      <c r="BE16" s="72">
        <v>0.10414862985940469</v>
      </c>
      <c r="BF16" s="72">
        <v>0.58996023605931702</v>
      </c>
      <c r="BG16" s="72">
        <v>10.267672803367962</v>
      </c>
      <c r="BH16" s="72" t="e">
        <v>#VALUE!</v>
      </c>
      <c r="BI16" s="72">
        <v>9.0288694077260878</v>
      </c>
      <c r="BJ16" s="72">
        <v>0.643663510594219</v>
      </c>
      <c r="BK16" s="72">
        <v>41.116012102345188</v>
      </c>
      <c r="BL16" s="72">
        <v>2.0833640329669172</v>
      </c>
      <c r="BM16" s="70"/>
      <c r="BN16" s="73" t="s">
        <v>71</v>
      </c>
      <c r="BO16" s="74">
        <v>53913.983128540363</v>
      </c>
      <c r="BP16" s="73">
        <v>8.9631933648807891</v>
      </c>
      <c r="BQ16" s="74">
        <v>63.478468696201688</v>
      </c>
      <c r="BR16" s="74">
        <v>396.09854276673946</v>
      </c>
      <c r="BS16" s="75">
        <v>1.2954176610978523</v>
      </c>
      <c r="BT16" s="74">
        <v>1112.9781589685845</v>
      </c>
      <c r="BU16" s="73" t="s">
        <v>71</v>
      </c>
      <c r="BV16" s="75">
        <v>30.077633972580465</v>
      </c>
      <c r="BW16" s="73">
        <v>5.3916836448223302</v>
      </c>
      <c r="BX16" s="75">
        <v>60.700267338968807</v>
      </c>
      <c r="BY16" s="73">
        <v>5.0905363133891406</v>
      </c>
      <c r="BZ16" s="75">
        <v>12.930935999763712</v>
      </c>
      <c r="CA16" s="73">
        <v>1.4431959091734428</v>
      </c>
      <c r="CB16" s="73">
        <v>1.0162753105071325</v>
      </c>
      <c r="CC16" s="73">
        <v>0.46657068943865376</v>
      </c>
      <c r="CD16" s="74">
        <v>26783.387063065566</v>
      </c>
      <c r="CE16" s="75">
        <v>14.522068018911089</v>
      </c>
      <c r="CF16" s="73">
        <v>2.0512020231105326</v>
      </c>
      <c r="CG16" s="73" t="s">
        <v>71</v>
      </c>
      <c r="CH16" s="73">
        <v>2.6979091283317893</v>
      </c>
      <c r="CI16" s="73">
        <v>0.30365550502556388</v>
      </c>
      <c r="CJ16" s="73" t="s">
        <v>71</v>
      </c>
      <c r="CK16" s="74">
        <v>16079.134871922102</v>
      </c>
      <c r="CL16" s="75">
        <v>16.495275483985857</v>
      </c>
      <c r="CM16" s="75">
        <v>45.99349662882284</v>
      </c>
      <c r="CN16" s="73">
        <v>0.16674312974567718</v>
      </c>
      <c r="CO16" s="74">
        <v>6124.4945836605602</v>
      </c>
      <c r="CP16" s="74">
        <v>154.87131532663906</v>
      </c>
      <c r="CQ16" s="73">
        <v>0.98823341013110721</v>
      </c>
      <c r="CR16" s="74">
        <v>4585.0016861204113</v>
      </c>
      <c r="CS16" s="73">
        <v>8.6611186746623368</v>
      </c>
      <c r="CT16" s="75">
        <v>11.906993188879555</v>
      </c>
      <c r="CU16" s="75">
        <v>16.943689294394346</v>
      </c>
      <c r="CV16" s="74">
        <v>585.98582119714763</v>
      </c>
      <c r="CW16" s="73">
        <v>6.3007416138210068</v>
      </c>
      <c r="CX16" s="73">
        <v>3.395905305159185</v>
      </c>
      <c r="CY16" s="73" t="s">
        <v>71</v>
      </c>
      <c r="CZ16" s="75">
        <v>80.170232253666668</v>
      </c>
      <c r="DA16" s="73" t="s">
        <v>71</v>
      </c>
      <c r="DB16" s="73" t="s">
        <v>71</v>
      </c>
      <c r="DC16" s="73">
        <v>0.61915196183601096</v>
      </c>
      <c r="DD16" s="73" t="s">
        <v>71</v>
      </c>
      <c r="DE16" s="73">
        <v>1.8915752605962726</v>
      </c>
      <c r="DF16" s="73">
        <v>1.6575102694038346</v>
      </c>
      <c r="DG16" s="75">
        <v>69.190916440893957</v>
      </c>
      <c r="DH16" s="73">
        <v>0.23996382392987411</v>
      </c>
      <c r="DI16" s="73" t="s">
        <v>71</v>
      </c>
      <c r="DJ16" s="73">
        <v>8.0770186577198402</v>
      </c>
      <c r="DK16" s="74">
        <v>2780.2817547388627</v>
      </c>
      <c r="DL16" s="73">
        <v>0.46561466569015375</v>
      </c>
      <c r="DM16" s="73">
        <v>0.15582217075461138</v>
      </c>
      <c r="DN16" s="73">
        <v>1.6096085769296287</v>
      </c>
      <c r="DO16" s="74">
        <v>108.38759080016798</v>
      </c>
      <c r="DP16" s="73">
        <v>1.1957533106396576</v>
      </c>
      <c r="DQ16" s="73">
        <v>7.9795260476826684</v>
      </c>
      <c r="DR16" s="73">
        <v>1.1946751832119329</v>
      </c>
      <c r="DS16" s="75">
        <v>48.512925324508466</v>
      </c>
      <c r="DT16" s="75">
        <v>94.467962439285358</v>
      </c>
      <c r="DU16" s="70"/>
    </row>
    <row r="17" spans="1:125" x14ac:dyDescent="0.3">
      <c r="A17" s="83">
        <v>49</v>
      </c>
      <c r="B17" s="83" t="s">
        <v>266</v>
      </c>
      <c r="C17" s="83" t="s">
        <v>273</v>
      </c>
      <c r="D17" s="83"/>
      <c r="E17" s="56" t="s">
        <v>145</v>
      </c>
      <c r="F17" s="72">
        <v>2.6631405534503029E-2</v>
      </c>
      <c r="G17" s="72">
        <v>1708.7202674944767</v>
      </c>
      <c r="H17" s="72">
        <v>1.5587586833419631</v>
      </c>
      <c r="I17" s="72">
        <v>3.3033600995498871</v>
      </c>
      <c r="J17" s="72">
        <v>127.65108951577179</v>
      </c>
      <c r="K17" s="72">
        <v>0.42901803976270653</v>
      </c>
      <c r="L17" s="72">
        <v>19237.927283984136</v>
      </c>
      <c r="M17" s="72">
        <v>9.4623123451394286E-2</v>
      </c>
      <c r="N17" s="72">
        <v>24.410808910399815</v>
      </c>
      <c r="O17" s="72">
        <v>7.0675055953746897</v>
      </c>
      <c r="P17" s="72">
        <v>3.835790347118841</v>
      </c>
      <c r="Q17" s="72">
        <v>0.11074783428783187</v>
      </c>
      <c r="R17" s="72">
        <v>8.1396977287107131</v>
      </c>
      <c r="S17" s="72">
        <v>1.5610315511382657</v>
      </c>
      <c r="T17" s="72">
        <v>0.7147500314816827</v>
      </c>
      <c r="U17" s="72">
        <v>0.54128064390319441</v>
      </c>
      <c r="V17" s="72">
        <v>23944.30843272285</v>
      </c>
      <c r="W17" s="72">
        <v>0.79200872843319692</v>
      </c>
      <c r="X17" s="72">
        <v>2.3955702712269606</v>
      </c>
      <c r="Y17" s="72">
        <v>6.38966165905311E-2</v>
      </c>
      <c r="Z17" s="72">
        <v>8.3848970765019834E-2</v>
      </c>
      <c r="AA17" s="72">
        <v>0.27746675622652012</v>
      </c>
      <c r="AB17" s="72" t="e">
        <v>#VALUE!</v>
      </c>
      <c r="AC17" s="72">
        <v>451.67152913750277</v>
      </c>
      <c r="AD17" s="72">
        <v>9.5270785030177461</v>
      </c>
      <c r="AE17" s="72">
        <v>3.2709294785977825</v>
      </c>
      <c r="AF17" s="72">
        <v>6.9090855510364341E-2</v>
      </c>
      <c r="AG17" s="72">
        <v>3091.5280192864011</v>
      </c>
      <c r="AH17" s="72">
        <v>821.90230384352822</v>
      </c>
      <c r="AI17" s="72">
        <v>6.9260932407785331E-2</v>
      </c>
      <c r="AJ17" s="72">
        <v>1242.9114633068079</v>
      </c>
      <c r="AK17" s="72" t="e">
        <v>#VALUE!</v>
      </c>
      <c r="AL17" s="72">
        <v>11.491901049939855</v>
      </c>
      <c r="AM17" s="72">
        <v>10.51710289116857</v>
      </c>
      <c r="AN17" s="72">
        <v>464.27975533078836</v>
      </c>
      <c r="AO17" s="72">
        <v>7.1652331126010242</v>
      </c>
      <c r="AP17" s="72">
        <v>2.8726365353840828</v>
      </c>
      <c r="AQ17" s="72" t="e">
        <v>#VALUE!</v>
      </c>
      <c r="AR17" s="72">
        <v>2.915217704916647</v>
      </c>
      <c r="AS17" s="72" t="e">
        <v>#VALUE!</v>
      </c>
      <c r="AT17" s="72">
        <v>2.7201938477214381E-2</v>
      </c>
      <c r="AU17" s="72">
        <v>3.1566310698994286E-2</v>
      </c>
      <c r="AV17" s="72">
        <v>0.21073070000394142</v>
      </c>
      <c r="AW17" s="72">
        <v>2.4526407476046987</v>
      </c>
      <c r="AX17" s="72" t="e">
        <v>#VALUE!</v>
      </c>
      <c r="AY17" s="72">
        <v>43.223982212438152</v>
      </c>
      <c r="AZ17" s="72">
        <v>0.30283702223722575</v>
      </c>
      <c r="BA17" s="72" t="e">
        <v>#VALUE!</v>
      </c>
      <c r="BB17" s="72">
        <v>1.4431658083003103</v>
      </c>
      <c r="BC17" s="72">
        <v>18.900146242845157</v>
      </c>
      <c r="BD17" s="72">
        <v>3.353627559269147E-2</v>
      </c>
      <c r="BE17" s="72">
        <v>8.9196084104398762E-2</v>
      </c>
      <c r="BF17" s="72">
        <v>0.59549764744193356</v>
      </c>
      <c r="BG17" s="72">
        <v>9.6430962225970749</v>
      </c>
      <c r="BH17" s="72" t="e">
        <v>#VALUE!</v>
      </c>
      <c r="BI17" s="72">
        <v>7.8109046747862143</v>
      </c>
      <c r="BJ17" s="72">
        <v>0.5470315908019211</v>
      </c>
      <c r="BK17" s="72">
        <v>31.735925629137803</v>
      </c>
      <c r="BL17" s="72">
        <v>2.9098689257765331</v>
      </c>
      <c r="BM17" s="70"/>
      <c r="BN17" s="73" t="s">
        <v>71</v>
      </c>
      <c r="BO17" s="74">
        <v>42589.668483422392</v>
      </c>
      <c r="BP17" s="73">
        <v>5.2451116496682708</v>
      </c>
      <c r="BQ17" s="74">
        <v>49.92554957494049</v>
      </c>
      <c r="BR17" s="74">
        <v>282.95817769167462</v>
      </c>
      <c r="BS17" s="75">
        <v>1.0826068356824425</v>
      </c>
      <c r="BT17" s="74">
        <v>599.85190025229849</v>
      </c>
      <c r="BU17" s="73" t="s">
        <v>71</v>
      </c>
      <c r="BV17" s="75">
        <v>29.389632509121213</v>
      </c>
      <c r="BW17" s="73">
        <v>5.4334530703915478</v>
      </c>
      <c r="BX17" s="75">
        <v>45.597388007316233</v>
      </c>
      <c r="BY17" s="73">
        <v>3.5562901408379064</v>
      </c>
      <c r="BZ17" s="73">
        <v>9.9475184884775025</v>
      </c>
      <c r="CA17" s="73">
        <v>1.3810902327590013</v>
      </c>
      <c r="CB17" s="73">
        <v>0.92020442862200147</v>
      </c>
      <c r="CC17" s="73">
        <v>0.42849589350747208</v>
      </c>
      <c r="CD17" s="74">
        <v>19888.334316970238</v>
      </c>
      <c r="CE17" s="75">
        <v>11.767922883151988</v>
      </c>
      <c r="CF17" s="73">
        <v>2.0044859972207267</v>
      </c>
      <c r="CG17" s="73" t="s">
        <v>71</v>
      </c>
      <c r="CH17" s="73">
        <v>2.8095312339199339</v>
      </c>
      <c r="CI17" s="73">
        <v>0.28171156629051713</v>
      </c>
      <c r="CJ17" s="73" t="s">
        <v>71</v>
      </c>
      <c r="CK17" s="74">
        <v>12718.381519866674</v>
      </c>
      <c r="CL17" s="75">
        <v>15.357210613345547</v>
      </c>
      <c r="CM17" s="75">
        <v>43.861416266912798</v>
      </c>
      <c r="CN17" s="73">
        <v>0.16242998322201233</v>
      </c>
      <c r="CO17" s="74">
        <v>3970.2004819739959</v>
      </c>
      <c r="CP17" s="75">
        <v>96.718284939756217</v>
      </c>
      <c r="CQ17" s="73">
        <v>1.3866826461137918</v>
      </c>
      <c r="CR17" s="74">
        <v>2662.0236735838862</v>
      </c>
      <c r="CS17" s="73">
        <v>8.0074053452408833</v>
      </c>
      <c r="CT17" s="75">
        <v>12.014923741764413</v>
      </c>
      <c r="CU17" s="75">
        <v>18.276597877943679</v>
      </c>
      <c r="CV17" s="74">
        <v>326.27095756111066</v>
      </c>
      <c r="CW17" s="73">
        <v>6.1109174963909778</v>
      </c>
      <c r="CX17" s="73">
        <v>3.3055030123009708</v>
      </c>
      <c r="CY17" s="73" t="s">
        <v>71</v>
      </c>
      <c r="CZ17" s="75">
        <v>60.104501923274597</v>
      </c>
      <c r="DA17" s="73" t="s">
        <v>71</v>
      </c>
      <c r="DB17" s="73" t="s">
        <v>71</v>
      </c>
      <c r="DC17" s="73">
        <v>0.44510458497923949</v>
      </c>
      <c r="DD17" s="73" t="s">
        <v>71</v>
      </c>
      <c r="DE17" s="73">
        <v>1.9358839165404691</v>
      </c>
      <c r="DF17" s="73">
        <v>1.3788161104648682</v>
      </c>
      <c r="DG17" s="75">
        <v>50.63961309874388</v>
      </c>
      <c r="DH17" s="73">
        <v>0.24020413639571056</v>
      </c>
      <c r="DI17" s="73" t="s">
        <v>71</v>
      </c>
      <c r="DJ17" s="73">
        <v>5.8011750393771369</v>
      </c>
      <c r="DK17" s="74">
        <v>2519.6712567019549</v>
      </c>
      <c r="DL17" s="73">
        <v>0.36053231616020476</v>
      </c>
      <c r="DM17" s="73">
        <v>0.15422789663443989</v>
      </c>
      <c r="DN17" s="73">
        <v>1.4427922510310796</v>
      </c>
      <c r="DO17" s="75">
        <v>84.348898935250361</v>
      </c>
      <c r="DP17" s="73">
        <v>0.97870213133299155</v>
      </c>
      <c r="DQ17" s="73">
        <v>7.3086086433487525</v>
      </c>
      <c r="DR17" s="73">
        <v>1.0652564967062603</v>
      </c>
      <c r="DS17" s="75">
        <v>38.054221481354034</v>
      </c>
      <c r="DT17" s="75">
        <v>97.305577128339465</v>
      </c>
      <c r="DU17" s="70"/>
    </row>
    <row r="18" spans="1:125" x14ac:dyDescent="0.3">
      <c r="A18" s="83">
        <v>50</v>
      </c>
      <c r="B18" s="83" t="s">
        <v>266</v>
      </c>
      <c r="C18" s="83" t="s">
        <v>274</v>
      </c>
      <c r="D18" s="83"/>
      <c r="E18" s="56" t="s">
        <v>146</v>
      </c>
      <c r="F18" s="72">
        <v>1.2303124582243334E-2</v>
      </c>
      <c r="G18" s="72">
        <v>1178.8278116916281</v>
      </c>
      <c r="H18" s="72">
        <v>1.3385954535298705</v>
      </c>
      <c r="I18" s="72">
        <v>1.7668972145212862</v>
      </c>
      <c r="J18" s="72">
        <v>65.974279690799207</v>
      </c>
      <c r="K18" s="72">
        <v>0.14519168532336221</v>
      </c>
      <c r="L18" s="72">
        <v>12715.465814793013</v>
      </c>
      <c r="M18" s="72">
        <v>5.9112118699498485E-2</v>
      </c>
      <c r="N18" s="72">
        <v>16.485001892670745</v>
      </c>
      <c r="O18" s="72">
        <v>4.6643814635620284</v>
      </c>
      <c r="P18" s="72">
        <v>2.8539542430758931</v>
      </c>
      <c r="Q18" s="72">
        <v>0.11931813987267752</v>
      </c>
      <c r="R18" s="72">
        <v>5.8878774969712131</v>
      </c>
      <c r="S18" s="72">
        <v>1.0400891758421311</v>
      </c>
      <c r="T18" s="72">
        <v>0.49394889548670151</v>
      </c>
      <c r="U18" s="72">
        <v>0.37106884368449233</v>
      </c>
      <c r="V18" s="72">
        <v>11120.165436328358</v>
      </c>
      <c r="W18" s="72">
        <v>0.55140774356236666</v>
      </c>
      <c r="X18" s="72">
        <v>1.640519682013635</v>
      </c>
      <c r="Y18" s="72">
        <v>4.1059357980602382E-2</v>
      </c>
      <c r="Z18" s="72">
        <v>4.6014782993422022E-2</v>
      </c>
      <c r="AA18" s="72">
        <v>0.1882246846958654</v>
      </c>
      <c r="AB18" s="72" t="e">
        <v>#VALUE!</v>
      </c>
      <c r="AC18" s="72">
        <v>364.51624987266888</v>
      </c>
      <c r="AD18" s="72">
        <v>6.5823065401468863</v>
      </c>
      <c r="AE18" s="72">
        <v>2.7218964701898827</v>
      </c>
      <c r="AF18" s="72">
        <v>5.1187406671550834E-2</v>
      </c>
      <c r="AG18" s="72">
        <v>2351.7461145053135</v>
      </c>
      <c r="AH18" s="72">
        <v>422.11346465791672</v>
      </c>
      <c r="AI18" s="72">
        <v>6.4960701472246987E-2</v>
      </c>
      <c r="AJ18" s="72">
        <v>1536.0810035522122</v>
      </c>
      <c r="AK18" s="72" t="e">
        <v>#VALUE!</v>
      </c>
      <c r="AL18" s="72">
        <v>7.9255654684105279</v>
      </c>
      <c r="AM18" s="72">
        <v>7.1889592153688513</v>
      </c>
      <c r="AN18" s="72">
        <v>326.15030740063401</v>
      </c>
      <c r="AO18" s="72">
        <v>4.7953636327752243</v>
      </c>
      <c r="AP18" s="72">
        <v>1.9663042189586124</v>
      </c>
      <c r="AQ18" s="72" t="e">
        <v>#VALUE!</v>
      </c>
      <c r="AR18" s="72">
        <v>2.484677969825968</v>
      </c>
      <c r="AS18" s="72" t="e">
        <v>#VALUE!</v>
      </c>
      <c r="AT18" s="72">
        <v>1.4809317866682841E-2</v>
      </c>
      <c r="AU18" s="72">
        <v>2.7334391969709524E-2</v>
      </c>
      <c r="AV18" s="72" t="e">
        <v>#VALUE!</v>
      </c>
      <c r="AW18" s="72">
        <v>1.7311916191071111</v>
      </c>
      <c r="AX18" s="72" t="e">
        <v>#VALUE!</v>
      </c>
      <c r="AY18" s="72">
        <v>26.817058212284074</v>
      </c>
      <c r="AZ18" s="72">
        <v>0.21081567654022274</v>
      </c>
      <c r="BA18" s="72" t="e">
        <v>#VALUE!</v>
      </c>
      <c r="BB18" s="72">
        <v>0.73783851000591916</v>
      </c>
      <c r="BC18" s="72">
        <v>18.582706123740589</v>
      </c>
      <c r="BD18" s="72">
        <v>3.093621920143301E-2</v>
      </c>
      <c r="BE18" s="72">
        <v>6.2082955569678661E-2</v>
      </c>
      <c r="BF18" s="72">
        <v>0.40962936447213394</v>
      </c>
      <c r="BG18" s="72">
        <v>6.8302664714675343</v>
      </c>
      <c r="BH18" s="72" t="e">
        <v>#VALUE!</v>
      </c>
      <c r="BI18" s="72">
        <v>5.3605468505065765</v>
      </c>
      <c r="BJ18" s="72">
        <v>0.36883201289519829</v>
      </c>
      <c r="BK18" s="72">
        <v>20.593421444918423</v>
      </c>
      <c r="BL18" s="72">
        <v>1.964415758301584</v>
      </c>
      <c r="BM18" s="70"/>
      <c r="BN18" s="73" t="s">
        <v>71</v>
      </c>
      <c r="BO18" s="74">
        <v>27981.894057540994</v>
      </c>
      <c r="BP18" s="73">
        <v>3.1349700602002399</v>
      </c>
      <c r="BQ18" s="74">
        <v>25.13603429531647</v>
      </c>
      <c r="BR18" s="74">
        <v>232.7721522662564</v>
      </c>
      <c r="BS18" s="75">
        <v>0.53052337100914126</v>
      </c>
      <c r="BT18" s="74">
        <v>724.02309081490898</v>
      </c>
      <c r="BU18" s="73" t="s">
        <v>71</v>
      </c>
      <c r="BV18" s="75">
        <v>24.656147748406962</v>
      </c>
      <c r="BW18" s="73">
        <v>3.2259054647125551</v>
      </c>
      <c r="BX18" s="75">
        <v>26.261934055069457</v>
      </c>
      <c r="BY18" s="73">
        <v>2.0550820939750274</v>
      </c>
      <c r="BZ18" s="73">
        <v>5.8765910769097944</v>
      </c>
      <c r="CA18" s="73">
        <v>1.1450517978338641</v>
      </c>
      <c r="CB18" s="73">
        <v>0.78051705483174516</v>
      </c>
      <c r="CC18" s="73">
        <v>0.383077031269622</v>
      </c>
      <c r="CD18" s="74">
        <v>12946.846587629385</v>
      </c>
      <c r="CE18" s="73">
        <v>7.0869232670533728</v>
      </c>
      <c r="CF18" s="73">
        <v>1.6973900371821675</v>
      </c>
      <c r="CG18" s="73" t="s">
        <v>71</v>
      </c>
      <c r="CH18" s="73">
        <v>2.2355104456107848</v>
      </c>
      <c r="CI18" s="73">
        <v>0.22597048295042735</v>
      </c>
      <c r="CJ18" s="73" t="s">
        <v>71</v>
      </c>
      <c r="CK18" s="74">
        <v>8917.9343908857918</v>
      </c>
      <c r="CL18" s="75">
        <v>12.765977664148162</v>
      </c>
      <c r="CM18" s="75">
        <v>26.852254942944537</v>
      </c>
      <c r="CN18" s="73">
        <v>0.13069821485158972</v>
      </c>
      <c r="CO18" s="74">
        <v>2418.3878607241154</v>
      </c>
      <c r="CP18" s="75">
        <v>71.497130435190442</v>
      </c>
      <c r="CQ18" s="73">
        <v>1.0115893006581191</v>
      </c>
      <c r="CR18" s="74">
        <v>2714.710306910807</v>
      </c>
      <c r="CS18" s="73">
        <v>5.4236848323461544</v>
      </c>
      <c r="CT18" s="73">
        <v>9.8647644445344032</v>
      </c>
      <c r="CU18" s="75">
        <v>10.370768893433258</v>
      </c>
      <c r="CV18" s="74">
        <v>194.11782618775257</v>
      </c>
      <c r="CW18" s="73">
        <v>5.0055347419456275</v>
      </c>
      <c r="CX18" s="73">
        <v>2.8052304429315829</v>
      </c>
      <c r="CY18" s="73" t="s">
        <v>71</v>
      </c>
      <c r="CZ18" s="75">
        <v>38.918466032968873</v>
      </c>
      <c r="DA18" s="73" t="s">
        <v>71</v>
      </c>
      <c r="DB18" s="73" t="s">
        <v>71</v>
      </c>
      <c r="DC18" s="73">
        <v>0.34872678168027565</v>
      </c>
      <c r="DD18" s="73" t="s">
        <v>71</v>
      </c>
      <c r="DE18" s="73">
        <v>1.6549950298332721</v>
      </c>
      <c r="DF18" s="73">
        <v>0.85326191439274224</v>
      </c>
      <c r="DG18" s="75">
        <v>47.468762515661304</v>
      </c>
      <c r="DH18" s="73">
        <v>0.19224649420089648</v>
      </c>
      <c r="DI18" s="73" t="s">
        <v>71</v>
      </c>
      <c r="DJ18" s="73">
        <v>4.143257584100601</v>
      </c>
      <c r="DK18" s="74">
        <v>1727.6078065764214</v>
      </c>
      <c r="DL18" s="73">
        <v>0.23603902385374304</v>
      </c>
      <c r="DM18" s="73">
        <v>0.11033967001260199</v>
      </c>
      <c r="DN18" s="73">
        <v>1.027450407528042</v>
      </c>
      <c r="DO18" s="75">
        <v>50.020253958842858</v>
      </c>
      <c r="DP18" s="73">
        <v>0.63801467272403989</v>
      </c>
      <c r="DQ18" s="73">
        <v>5.777990280357912</v>
      </c>
      <c r="DR18" s="73">
        <v>0.83757772459053625</v>
      </c>
      <c r="DS18" s="75">
        <v>22.542947915526131</v>
      </c>
      <c r="DT18" s="75">
        <v>75.658974011632949</v>
      </c>
      <c r="DU18" s="70"/>
    </row>
    <row r="19" spans="1:125" x14ac:dyDescent="0.3">
      <c r="A19" s="84">
        <v>51</v>
      </c>
      <c r="B19" s="84" t="s">
        <v>266</v>
      </c>
      <c r="C19" s="84" t="s">
        <v>275</v>
      </c>
      <c r="D19" s="84" t="s">
        <v>283</v>
      </c>
      <c r="E19" s="66" t="s">
        <v>147</v>
      </c>
      <c r="F19" s="76">
        <v>1.1035133287325772E-2</v>
      </c>
      <c r="G19" s="76">
        <v>1364.9517879687828</v>
      </c>
      <c r="H19" s="76">
        <v>1.1942740671426444</v>
      </c>
      <c r="I19" s="76">
        <v>1.0200497042459609</v>
      </c>
      <c r="J19" s="76">
        <v>67.909130285054346</v>
      </c>
      <c r="K19" s="76">
        <v>0.28224973175104884</v>
      </c>
      <c r="L19" s="76">
        <v>15357.987948306933</v>
      </c>
      <c r="M19" s="76">
        <v>5.932698091672417E-2</v>
      </c>
      <c r="N19" s="76">
        <v>18.566657922155997</v>
      </c>
      <c r="O19" s="76">
        <v>5.1518050252149479</v>
      </c>
      <c r="P19" s="76">
        <v>2.7840375868215617</v>
      </c>
      <c r="Q19" s="76">
        <v>0.12147104154681973</v>
      </c>
      <c r="R19" s="76">
        <v>6.4849059383823455</v>
      </c>
      <c r="S19" s="76">
        <v>1.1947856830813048</v>
      </c>
      <c r="T19" s="76">
        <v>0.5311881031104041</v>
      </c>
      <c r="U19" s="76">
        <v>0.41716601990925017</v>
      </c>
      <c r="V19" s="76">
        <v>11323.045715253564</v>
      </c>
      <c r="W19" s="76">
        <v>0.64438752866172577</v>
      </c>
      <c r="X19" s="76">
        <v>1.8510259191118357</v>
      </c>
      <c r="Y19" s="76">
        <v>4.503324993066718E-2</v>
      </c>
      <c r="Z19" s="76">
        <v>4.8367661097498613E-2</v>
      </c>
      <c r="AA19" s="76">
        <v>0.21091206923263589</v>
      </c>
      <c r="AB19" s="76" t="e">
        <v>#VALUE!</v>
      </c>
      <c r="AC19" s="76">
        <v>339.42240462376276</v>
      </c>
      <c r="AD19" s="76">
        <v>7.3270438268370945</v>
      </c>
      <c r="AE19" s="76">
        <v>3.2253920833616512</v>
      </c>
      <c r="AF19" s="76">
        <v>5.4169579945246973E-2</v>
      </c>
      <c r="AG19" s="76">
        <v>2691.7823344879225</v>
      </c>
      <c r="AH19" s="76">
        <v>613.22459419035079</v>
      </c>
      <c r="AI19" s="76">
        <v>7.6672012222495964E-2</v>
      </c>
      <c r="AJ19" s="76">
        <v>461.91348225648528</v>
      </c>
      <c r="AK19" s="76" t="e">
        <v>#VALUE!</v>
      </c>
      <c r="AL19" s="76">
        <v>8.8582744323712461</v>
      </c>
      <c r="AM19" s="76">
        <v>8.048971646240247</v>
      </c>
      <c r="AN19" s="76">
        <v>344.77069030323116</v>
      </c>
      <c r="AO19" s="76">
        <v>5.4401357266844208</v>
      </c>
      <c r="AP19" s="76">
        <v>2.20550549744571</v>
      </c>
      <c r="AQ19" s="76" t="e">
        <v>#VALUE!</v>
      </c>
      <c r="AR19" s="76">
        <v>2.8052823895608756</v>
      </c>
      <c r="AS19" s="76" t="e">
        <v>#VALUE!</v>
      </c>
      <c r="AT19" s="76">
        <v>2.134541099236965E-2</v>
      </c>
      <c r="AU19" s="76">
        <v>2.8347914103018634E-2</v>
      </c>
      <c r="AV19" s="76" t="e">
        <v>#VALUE!</v>
      </c>
      <c r="AW19" s="76">
        <v>1.8795872539498979</v>
      </c>
      <c r="AX19" s="76" t="e">
        <v>#VALUE!</v>
      </c>
      <c r="AY19" s="76">
        <v>30.454238592992564</v>
      </c>
      <c r="AZ19" s="76">
        <v>0.23113733231312711</v>
      </c>
      <c r="BA19" s="76" t="e">
        <v>#VALUE!</v>
      </c>
      <c r="BB19" s="76">
        <v>0.84906083354058692</v>
      </c>
      <c r="BC19" s="76">
        <v>18.974189937635913</v>
      </c>
      <c r="BD19" s="76">
        <v>3.6099778879405235E-2</v>
      </c>
      <c r="BE19" s="76">
        <v>6.5152515414327539E-2</v>
      </c>
      <c r="BF19" s="76">
        <v>0.45131140249177126</v>
      </c>
      <c r="BG19" s="76">
        <v>6.9385849071401386</v>
      </c>
      <c r="BH19" s="76" t="e">
        <v>#VALUE!</v>
      </c>
      <c r="BI19" s="76">
        <v>5.8483958908966853</v>
      </c>
      <c r="BJ19" s="76">
        <v>0.41661254288537886</v>
      </c>
      <c r="BK19" s="76">
        <v>23.3410832201793</v>
      </c>
      <c r="BL19" s="76">
        <v>2.0012866969041978</v>
      </c>
      <c r="BM19" s="70"/>
      <c r="BN19" s="77" t="e">
        <v>#DIV/0!</v>
      </c>
      <c r="BO19" s="78">
        <v>39127.482066423938</v>
      </c>
      <c r="BP19" s="77">
        <v>4.1598715362293888</v>
      </c>
      <c r="BQ19" s="78">
        <v>40.500416960856604</v>
      </c>
      <c r="BR19" s="78">
        <v>295.19725797691814</v>
      </c>
      <c r="BS19" s="79">
        <v>1.2294814612866076</v>
      </c>
      <c r="BT19" s="78">
        <v>638.41911156261062</v>
      </c>
      <c r="BU19" s="77" t="e">
        <v>#DIV/0!</v>
      </c>
      <c r="BV19" s="79">
        <v>32.037142208352677</v>
      </c>
      <c r="BW19" s="77">
        <v>4.5476035225284352</v>
      </c>
      <c r="BX19" s="79">
        <v>39.217422682420377</v>
      </c>
      <c r="BY19" s="77">
        <v>3.2279743368379785</v>
      </c>
      <c r="BZ19" s="77">
        <v>7.6280285687065259</v>
      </c>
      <c r="CA19" s="77">
        <v>1.2979327806438827</v>
      </c>
      <c r="CB19" s="77">
        <v>0.87606847274361588</v>
      </c>
      <c r="CC19" s="77">
        <v>0.42989219282023466</v>
      </c>
      <c r="CD19" s="78">
        <v>16955.178415380826</v>
      </c>
      <c r="CE19" s="77">
        <v>10.470275863049809</v>
      </c>
      <c r="CF19" s="77">
        <v>2.1695260312226594</v>
      </c>
      <c r="CG19" s="77" t="e">
        <v>#DIV/0!</v>
      </c>
      <c r="CH19" s="77">
        <v>2.6527431827637891</v>
      </c>
      <c r="CI19" s="77">
        <v>0.27154803545828532</v>
      </c>
      <c r="CJ19" s="77" t="e">
        <v>#DIV/0!</v>
      </c>
      <c r="CK19" s="78">
        <v>12037.755092419578</v>
      </c>
      <c r="CL19" s="79">
        <v>16.775458912792253</v>
      </c>
      <c r="CM19" s="79">
        <v>40.063698752470032</v>
      </c>
      <c r="CN19" s="77">
        <v>0.15460683500866662</v>
      </c>
      <c r="CO19" s="78">
        <v>3540.2040916574688</v>
      </c>
      <c r="CP19" s="79">
        <v>85.719697151169456</v>
      </c>
      <c r="CQ19" s="77">
        <v>1.185093634550614</v>
      </c>
      <c r="CR19" s="78">
        <v>2696.9301221761471</v>
      </c>
      <c r="CS19" s="77">
        <v>6.8167378968434225</v>
      </c>
      <c r="CT19" s="79">
        <v>13.0434809175797</v>
      </c>
      <c r="CU19" s="79">
        <v>14.606588264534039</v>
      </c>
      <c r="CV19" s="78">
        <v>257.35158854130304</v>
      </c>
      <c r="CW19" s="77">
        <v>5.8747019914208813</v>
      </c>
      <c r="CX19" s="77">
        <v>3.6087365154005262</v>
      </c>
      <c r="CY19" s="77" t="e">
        <v>#DIV/0!</v>
      </c>
      <c r="CZ19" s="79">
        <v>55.767930382885723</v>
      </c>
      <c r="DA19" s="77" t="e">
        <v>#DIV/0!</v>
      </c>
      <c r="DB19" s="77" t="e">
        <v>#DIV/0!</v>
      </c>
      <c r="DC19" s="77">
        <v>0.36766625839883316</v>
      </c>
      <c r="DD19" s="77" t="e">
        <v>#DIV/0!</v>
      </c>
      <c r="DE19" s="77">
        <v>2.1731221967518044</v>
      </c>
      <c r="DF19" s="77">
        <v>1.2639536564050911</v>
      </c>
      <c r="DG19" s="79">
        <v>51.712243584903547</v>
      </c>
      <c r="DH19" s="77">
        <v>0.24300077559624728</v>
      </c>
      <c r="DI19" s="77" t="e">
        <v>#DIV/0!</v>
      </c>
      <c r="DJ19" s="77">
        <v>6.2599708157864367</v>
      </c>
      <c r="DK19" s="78">
        <v>2144.7485851359775</v>
      </c>
      <c r="DL19" s="77">
        <v>0.32788541141615701</v>
      </c>
      <c r="DM19" s="77">
        <v>0.14406205604873701</v>
      </c>
      <c r="DN19" s="77">
        <v>1.2205819033203875</v>
      </c>
      <c r="DO19" s="79">
        <v>72.984212697364143</v>
      </c>
      <c r="DP19" s="77">
        <v>0.82866506504885007</v>
      </c>
      <c r="DQ19" s="77">
        <v>7.0370000871469536</v>
      </c>
      <c r="DR19" s="77">
        <v>1.0084960985735874</v>
      </c>
      <c r="DS19" s="79">
        <v>33.553252677353441</v>
      </c>
      <c r="DT19" s="79">
        <v>89.483388954272073</v>
      </c>
      <c r="DU19" s="70"/>
    </row>
    <row r="20" spans="1:125" x14ac:dyDescent="0.3">
      <c r="A20" s="85">
        <v>19</v>
      </c>
      <c r="B20" s="85" t="s">
        <v>258</v>
      </c>
      <c r="C20" s="85" t="s">
        <v>273</v>
      </c>
      <c r="D20" s="85" t="s">
        <v>282</v>
      </c>
      <c r="E20" s="86" t="s">
        <v>148</v>
      </c>
      <c r="F20" s="80">
        <v>5.5768844309211736E-3</v>
      </c>
      <c r="G20" s="80">
        <v>2035.7608050813217</v>
      </c>
      <c r="H20" s="80">
        <v>3.4761783926795893</v>
      </c>
      <c r="I20" s="80">
        <v>1.1097950945687358</v>
      </c>
      <c r="J20" s="80">
        <v>102.7973845588066</v>
      </c>
      <c r="K20" s="80">
        <v>0.39257978829873391</v>
      </c>
      <c r="L20" s="80">
        <v>13125.416015828956</v>
      </c>
      <c r="M20" s="80">
        <v>0.14321161696696838</v>
      </c>
      <c r="N20" s="80">
        <v>23.289071772991171</v>
      </c>
      <c r="O20" s="80">
        <v>8.697318116524098</v>
      </c>
      <c r="P20" s="80">
        <v>3.5684178246836051</v>
      </c>
      <c r="Q20" s="80">
        <v>0.15800458380583016</v>
      </c>
      <c r="R20" s="80">
        <v>10.553252678373809</v>
      </c>
      <c r="S20" s="80">
        <v>1.9422623514174533</v>
      </c>
      <c r="T20" s="80">
        <v>0.92810560844304257</v>
      </c>
      <c r="U20" s="80">
        <v>0.61153789174212791</v>
      </c>
      <c r="V20" s="80">
        <v>22163.894561917004</v>
      </c>
      <c r="W20" s="80">
        <v>0.98674654765650038</v>
      </c>
      <c r="X20" s="80">
        <v>2.7828495395355359</v>
      </c>
      <c r="Y20" s="80">
        <v>7.3047700454239056E-2</v>
      </c>
      <c r="Z20" s="80">
        <v>5.9399814938773027E-2</v>
      </c>
      <c r="AA20" s="80">
        <v>0.35843428550053502</v>
      </c>
      <c r="AB20" s="80" t="e">
        <v>#VALUE!</v>
      </c>
      <c r="AC20" s="80">
        <v>461.96933645950082</v>
      </c>
      <c r="AD20" s="80">
        <v>9.7721613382955965</v>
      </c>
      <c r="AE20" s="80">
        <v>5.0720545562459201</v>
      </c>
      <c r="AF20" s="80">
        <v>9.9977253781851627E-2</v>
      </c>
      <c r="AG20" s="80">
        <v>4736.0108206800087</v>
      </c>
      <c r="AH20" s="80">
        <v>1263.9608927482059</v>
      </c>
      <c r="AI20" s="80">
        <v>0.15545381017125526</v>
      </c>
      <c r="AJ20" s="80">
        <v>127.18139395661528</v>
      </c>
      <c r="AK20" s="80" t="e">
        <v>#VALUE!</v>
      </c>
      <c r="AL20" s="80">
        <v>12.201532678497983</v>
      </c>
      <c r="AM20" s="80">
        <v>11.487282879843962</v>
      </c>
      <c r="AN20" s="80">
        <v>673.43793516640096</v>
      </c>
      <c r="AO20" s="80">
        <v>8.6049196847038694</v>
      </c>
      <c r="AP20" s="80">
        <v>2.9453165581841478</v>
      </c>
      <c r="AQ20" s="80" t="e">
        <v>#VALUE!</v>
      </c>
      <c r="AR20" s="80">
        <v>3.8798988895833948</v>
      </c>
      <c r="AS20" s="80" t="e">
        <v>#VALUE!</v>
      </c>
      <c r="AT20" s="80" t="e">
        <v>#VALUE!</v>
      </c>
      <c r="AU20" s="80">
        <v>4.6856083808901279E-2</v>
      </c>
      <c r="AV20" s="80" t="e">
        <v>#VALUE!</v>
      </c>
      <c r="AW20" s="80">
        <v>2.6730752485702531</v>
      </c>
      <c r="AX20" s="80" t="e">
        <v>#VALUE!</v>
      </c>
      <c r="AY20" s="80">
        <v>41.056995274432062</v>
      </c>
      <c r="AZ20" s="80">
        <v>0.36008401337064899</v>
      </c>
      <c r="BA20" s="80" t="e">
        <v>#VALUE!</v>
      </c>
      <c r="BB20" s="80">
        <v>1.3652322939669708</v>
      </c>
      <c r="BC20" s="80">
        <v>23.453614853989698</v>
      </c>
      <c r="BD20" s="80">
        <v>6.1930872777064286E-2</v>
      </c>
      <c r="BE20" s="80">
        <v>0.12195563754162916</v>
      </c>
      <c r="BF20" s="80">
        <v>0.79157183735536552</v>
      </c>
      <c r="BG20" s="80">
        <v>9.9520570269374371</v>
      </c>
      <c r="BH20" s="80" t="e">
        <v>#VALUE!</v>
      </c>
      <c r="BI20" s="80">
        <v>10.036545868560093</v>
      </c>
      <c r="BJ20" s="80">
        <v>0.73920441389559977</v>
      </c>
      <c r="BK20" s="80">
        <v>42.998149729557532</v>
      </c>
      <c r="BL20" s="80">
        <v>2.4114732924133375</v>
      </c>
      <c r="BM20" s="70"/>
      <c r="BN20" s="81" t="e">
        <v>#DIV/0!</v>
      </c>
      <c r="BO20" s="81">
        <v>47125.195355915086</v>
      </c>
      <c r="BP20" s="81">
        <v>6.7890907973525785</v>
      </c>
      <c r="BQ20" s="81">
        <v>58.756339451962575</v>
      </c>
      <c r="BR20" s="81">
        <v>404.85349024438869</v>
      </c>
      <c r="BS20" s="81">
        <v>1.1602092808573874</v>
      </c>
      <c r="BT20" s="81">
        <v>882.57246039189636</v>
      </c>
      <c r="BU20" s="81" t="e">
        <v>#DIV/0!</v>
      </c>
      <c r="BV20" s="81">
        <v>32.70012266634145</v>
      </c>
      <c r="BW20" s="81">
        <v>4.8185908398171167</v>
      </c>
      <c r="BX20" s="81">
        <v>50.396999703396119</v>
      </c>
      <c r="BY20" s="81">
        <v>4.2667374798739415</v>
      </c>
      <c r="BZ20" s="81">
        <v>9.0849060864863151</v>
      </c>
      <c r="CA20" s="81">
        <v>1.4338906037600663</v>
      </c>
      <c r="CB20" s="81">
        <v>1.0066801788999744</v>
      </c>
      <c r="CC20" s="81">
        <v>0.48218259449956047</v>
      </c>
      <c r="CD20" s="81">
        <v>22431.639819839947</v>
      </c>
      <c r="CE20" s="81">
        <v>12.250823284407819</v>
      </c>
      <c r="CF20" s="81">
        <v>2.2669721697109306</v>
      </c>
      <c r="CG20" s="81" t="e">
        <v>#DIV/0!</v>
      </c>
      <c r="CH20" s="81">
        <v>2.9415419882679839</v>
      </c>
      <c r="CI20" s="81">
        <v>0.29682029585842429</v>
      </c>
      <c r="CJ20" s="81" t="e">
        <v>#DIV/0!</v>
      </c>
      <c r="CK20" s="81">
        <v>14893.60130260179</v>
      </c>
      <c r="CL20" s="81">
        <v>17.433667200895471</v>
      </c>
      <c r="CM20" s="81">
        <v>48.199386524397056</v>
      </c>
      <c r="CN20" s="81">
        <v>0.18689184707711734</v>
      </c>
      <c r="CO20" s="81">
        <v>5040.9133503588318</v>
      </c>
      <c r="CP20" s="81">
        <v>116.72428244464561</v>
      </c>
      <c r="CQ20" s="81">
        <v>1.0661580622165285</v>
      </c>
      <c r="CR20" s="81">
        <v>4290.5582275724373</v>
      </c>
      <c r="CS20" s="81">
        <v>8.2126837508781989</v>
      </c>
      <c r="CT20" s="81">
        <v>12.950663957736642</v>
      </c>
      <c r="CU20" s="81">
        <v>14.773120789181529</v>
      </c>
      <c r="CV20" s="81">
        <v>358.67385938619964</v>
      </c>
      <c r="CW20" s="81">
        <v>5.8847060658810584</v>
      </c>
      <c r="CX20" s="81">
        <v>3.7196666505603719</v>
      </c>
      <c r="CY20" s="81" t="e">
        <v>#DIV/0!</v>
      </c>
      <c r="CZ20" s="81">
        <v>69.463486618228643</v>
      </c>
      <c r="DA20" s="81" t="e">
        <v>#DIV/0!</v>
      </c>
      <c r="DB20" s="81" t="e">
        <v>#DIV/0!</v>
      </c>
      <c r="DC20" s="81">
        <v>0.54145326047174924</v>
      </c>
      <c r="DD20" s="81" t="e">
        <v>#DIV/0!</v>
      </c>
      <c r="DE20" s="81">
        <v>2.2159541124754862</v>
      </c>
      <c r="DF20" s="81">
        <v>1.448104425076691</v>
      </c>
      <c r="DG20" s="81">
        <v>68.235121274750213</v>
      </c>
      <c r="DH20" s="81">
        <v>0.24843901251254735</v>
      </c>
      <c r="DI20" s="81" t="e">
        <v>#DIV/0!</v>
      </c>
      <c r="DJ20" s="81">
        <v>6.6357129502759609</v>
      </c>
      <c r="DK20" s="81">
        <v>2681.5218681288661</v>
      </c>
      <c r="DL20" s="81">
        <v>0.42423193347047838</v>
      </c>
      <c r="DM20" s="81">
        <v>0.16241612860847687</v>
      </c>
      <c r="DN20" s="81">
        <v>1.4889341812531942</v>
      </c>
      <c r="DO20" s="81">
        <v>92.680907334667353</v>
      </c>
      <c r="DP20" s="81">
        <v>0.97728314955922557</v>
      </c>
      <c r="DQ20" s="81">
        <v>7.9713024639771746</v>
      </c>
      <c r="DR20" s="81">
        <v>1.1443005095601182</v>
      </c>
      <c r="DS20" s="81">
        <v>40.250289661090051</v>
      </c>
      <c r="DT20" s="81">
        <v>97.869331671230412</v>
      </c>
      <c r="DU20" s="70"/>
    </row>
    <row r="21" spans="1:125" x14ac:dyDescent="0.3">
      <c r="A21" s="83">
        <v>20</v>
      </c>
      <c r="B21" s="83" t="s">
        <v>258</v>
      </c>
      <c r="C21" s="83" t="s">
        <v>274</v>
      </c>
      <c r="D21" s="83"/>
      <c r="E21" s="56" t="s">
        <v>150</v>
      </c>
      <c r="F21" s="72">
        <v>0.11374305967220702</v>
      </c>
      <c r="G21" s="72">
        <v>1907.3647598700377</v>
      </c>
      <c r="H21" s="72">
        <v>3.2460992901564802</v>
      </c>
      <c r="I21" s="72" t="e">
        <v>#VALUE!</v>
      </c>
      <c r="J21" s="72">
        <v>101.37528222939562</v>
      </c>
      <c r="K21" s="72">
        <v>0.40731123850803064</v>
      </c>
      <c r="L21" s="72">
        <v>11159.989229345381</v>
      </c>
      <c r="M21" s="72">
        <v>0.1454257867526641</v>
      </c>
      <c r="N21" s="72">
        <v>22.081685052014297</v>
      </c>
      <c r="O21" s="72">
        <v>8.4396144142319258</v>
      </c>
      <c r="P21" s="72">
        <v>3.4401659628508217</v>
      </c>
      <c r="Q21" s="72">
        <v>0.15184708436591002</v>
      </c>
      <c r="R21" s="72">
        <v>10.007398201162921</v>
      </c>
      <c r="S21" s="72">
        <v>1.7258382966660459</v>
      </c>
      <c r="T21" s="72">
        <v>0.84265584846207509</v>
      </c>
      <c r="U21" s="72">
        <v>0.56183909185027903</v>
      </c>
      <c r="V21" s="72">
        <v>23683.731780584312</v>
      </c>
      <c r="W21" s="72">
        <v>0.89120627778485162</v>
      </c>
      <c r="X21" s="72">
        <v>2.4940589861233557</v>
      </c>
      <c r="Y21" s="72">
        <v>6.1030669688181313E-2</v>
      </c>
      <c r="Z21" s="72">
        <v>6.9002276439603008E-2</v>
      </c>
      <c r="AA21" s="72">
        <v>0.3219259949496881</v>
      </c>
      <c r="AB21" s="72" t="e">
        <v>#VALUE!</v>
      </c>
      <c r="AC21" s="72">
        <v>420.20380023902538</v>
      </c>
      <c r="AD21" s="72">
        <v>9.208028757228492</v>
      </c>
      <c r="AE21" s="72">
        <v>3.9935920571190127</v>
      </c>
      <c r="AF21" s="72">
        <v>9.1135885781562037E-2</v>
      </c>
      <c r="AG21" s="72">
        <v>3768.92906894201</v>
      </c>
      <c r="AH21" s="72">
        <v>1218.6267552248682</v>
      </c>
      <c r="AI21" s="72">
        <v>0.25967908031426362</v>
      </c>
      <c r="AJ21" s="72">
        <v>93.876889417266568</v>
      </c>
      <c r="AK21" s="72" t="e">
        <v>#VALUE!</v>
      </c>
      <c r="AL21" s="72">
        <v>11.272206515848561</v>
      </c>
      <c r="AM21" s="72">
        <v>10.658691222425169</v>
      </c>
      <c r="AN21" s="72">
        <v>601.42554921318163</v>
      </c>
      <c r="AO21" s="72">
        <v>8.1693784610066853</v>
      </c>
      <c r="AP21" s="72">
        <v>2.7716682038225753</v>
      </c>
      <c r="AQ21" s="72" t="e">
        <v>#VALUE!</v>
      </c>
      <c r="AR21" s="72">
        <v>3.7692455691220306</v>
      </c>
      <c r="AS21" s="72" t="e">
        <v>#VALUE!</v>
      </c>
      <c r="AT21" s="72">
        <v>1.3096572727851112E-2</v>
      </c>
      <c r="AU21" s="72">
        <v>4.6449598383763904E-2</v>
      </c>
      <c r="AV21" s="72">
        <v>0.30952500803659011</v>
      </c>
      <c r="AW21" s="72">
        <v>2.4594030422697122</v>
      </c>
      <c r="AX21" s="72">
        <v>2.0283029048270229E-2</v>
      </c>
      <c r="AY21" s="72">
        <v>37.610731867354005</v>
      </c>
      <c r="AZ21" s="72">
        <v>0.32671195229440414</v>
      </c>
      <c r="BA21" s="72" t="e">
        <v>#VALUE!</v>
      </c>
      <c r="BB21" s="72">
        <v>1.3620627882594616</v>
      </c>
      <c r="BC21" s="72">
        <v>22.157238634066928</v>
      </c>
      <c r="BD21" s="72">
        <v>7.0374320408816776E-2</v>
      </c>
      <c r="BE21" s="72">
        <v>0.10751887957331951</v>
      </c>
      <c r="BF21" s="72">
        <v>0.77226218693175386</v>
      </c>
      <c r="BG21" s="72">
        <v>9.4753668232775734</v>
      </c>
      <c r="BH21" s="72" t="e">
        <v>#VALUE!</v>
      </c>
      <c r="BI21" s="72">
        <v>9.5350916447059664</v>
      </c>
      <c r="BJ21" s="72">
        <v>0.67060817214752</v>
      </c>
      <c r="BK21" s="72">
        <v>38.20037897720988</v>
      </c>
      <c r="BL21" s="72">
        <v>2.2815050791022604</v>
      </c>
      <c r="BM21" s="70"/>
      <c r="BN21" s="73" t="s">
        <v>71</v>
      </c>
      <c r="BO21" s="74">
        <v>55032.120660073022</v>
      </c>
      <c r="BP21" s="73">
        <v>9.3780282855193828</v>
      </c>
      <c r="BQ21" s="74">
        <v>76.411835736307694</v>
      </c>
      <c r="BR21" s="74">
        <v>407.18653142166113</v>
      </c>
      <c r="BS21" s="75">
        <v>1.4538851867774911</v>
      </c>
      <c r="BT21" s="74">
        <v>714.0356313487714</v>
      </c>
      <c r="BU21" s="73" t="s">
        <v>71</v>
      </c>
      <c r="BV21" s="75">
        <v>31.645937914688311</v>
      </c>
      <c r="BW21" s="73">
        <v>5.8072269669030199</v>
      </c>
      <c r="BX21" s="75">
        <v>60.28499396501924</v>
      </c>
      <c r="BY21" s="73">
        <v>5.2950068424807606</v>
      </c>
      <c r="BZ21" s="75">
        <v>10.149243577609214</v>
      </c>
      <c r="CA21" s="73">
        <v>1.4047552775918397</v>
      </c>
      <c r="CB21" s="73">
        <v>1.0035331948783521</v>
      </c>
      <c r="CC21" s="73">
        <v>0.45454375858722107</v>
      </c>
      <c r="CD21" s="74">
        <v>27781.328635111495</v>
      </c>
      <c r="CE21" s="75">
        <v>15.266602443670934</v>
      </c>
      <c r="CF21" s="73">
        <v>2.1526529461090806</v>
      </c>
      <c r="CG21" s="73" t="s">
        <v>71</v>
      </c>
      <c r="CH21" s="73">
        <v>3.4194169997390009</v>
      </c>
      <c r="CI21" s="73">
        <v>0.30140354315376366</v>
      </c>
      <c r="CJ21" s="73" t="s">
        <v>71</v>
      </c>
      <c r="CK21" s="74">
        <v>15752.464900073419</v>
      </c>
      <c r="CL21" s="75">
        <v>17.290422303571841</v>
      </c>
      <c r="CM21" s="75">
        <v>56.409301428162969</v>
      </c>
      <c r="CN21" s="73">
        <v>0.17896508400001987</v>
      </c>
      <c r="CO21" s="74">
        <v>6090.6267988883719</v>
      </c>
      <c r="CP21" s="74">
        <v>130.51876948480998</v>
      </c>
      <c r="CQ21" s="73">
        <v>1.9409384834744183</v>
      </c>
      <c r="CR21" s="74">
        <v>3343.4340661351712</v>
      </c>
      <c r="CS21" s="73">
        <v>9.4831171528815723</v>
      </c>
      <c r="CT21" s="75">
        <v>12.737046630534822</v>
      </c>
      <c r="CU21" s="75">
        <v>17.451139909285754</v>
      </c>
      <c r="CV21" s="74">
        <v>455.50712048385247</v>
      </c>
      <c r="CW21" s="73">
        <v>6.0611864108082081</v>
      </c>
      <c r="CX21" s="73">
        <v>3.5591631110987025</v>
      </c>
      <c r="CY21" s="73" t="s">
        <v>71</v>
      </c>
      <c r="CZ21" s="75">
        <v>83.208680642937651</v>
      </c>
      <c r="DA21" s="73" t="s">
        <v>71</v>
      </c>
      <c r="DB21" s="73" t="s">
        <v>71</v>
      </c>
      <c r="DC21" s="73">
        <v>0.57086841067305794</v>
      </c>
      <c r="DD21" s="73" t="s">
        <v>71</v>
      </c>
      <c r="DE21" s="73">
        <v>2.1417575343117727</v>
      </c>
      <c r="DF21" s="73">
        <v>1.9894937493491489</v>
      </c>
      <c r="DG21" s="75">
        <v>67.987962423485044</v>
      </c>
      <c r="DH21" s="73">
        <v>0.24835477950496354</v>
      </c>
      <c r="DI21" s="73" t="s">
        <v>71</v>
      </c>
      <c r="DJ21" s="73">
        <v>7.5650210753151059</v>
      </c>
      <c r="DK21" s="74">
        <v>2620.8946556296478</v>
      </c>
      <c r="DL21" s="73">
        <v>0.53120584994490627</v>
      </c>
      <c r="DM21" s="73">
        <v>0.16354571103718366</v>
      </c>
      <c r="DN21" s="73">
        <v>1.461911609772603</v>
      </c>
      <c r="DO21" s="74">
        <v>109.646673253103</v>
      </c>
      <c r="DP21" s="73">
        <v>1.4739039829412885</v>
      </c>
      <c r="DQ21" s="73">
        <v>8.1898435596537595</v>
      </c>
      <c r="DR21" s="73">
        <v>1.1147718175342851</v>
      </c>
      <c r="DS21" s="75">
        <v>45.63108727942096</v>
      </c>
      <c r="DT21" s="74">
        <v>105.27961045612219</v>
      </c>
      <c r="DU21" s="70"/>
    </row>
    <row r="22" spans="1:125" x14ac:dyDescent="0.3">
      <c r="A22" s="84">
        <v>21</v>
      </c>
      <c r="B22" s="84" t="s">
        <v>258</v>
      </c>
      <c r="C22" s="84" t="s">
        <v>275</v>
      </c>
      <c r="D22" s="84" t="s">
        <v>283</v>
      </c>
      <c r="E22" s="66" t="s">
        <v>151</v>
      </c>
      <c r="F22" s="76">
        <v>5.6064222684286485E-2</v>
      </c>
      <c r="G22" s="76">
        <v>1190.7817269756183</v>
      </c>
      <c r="H22" s="76">
        <v>2.6551140941992069</v>
      </c>
      <c r="I22" s="76" t="e">
        <v>#VALUE!</v>
      </c>
      <c r="J22" s="76">
        <v>68.271553272551813</v>
      </c>
      <c r="K22" s="76">
        <v>0.27410195507189766</v>
      </c>
      <c r="L22" s="76">
        <v>8942.9144022979781</v>
      </c>
      <c r="M22" s="76">
        <v>0.10355975054708211</v>
      </c>
      <c r="N22" s="76">
        <v>15.201861333293436</v>
      </c>
      <c r="O22" s="76">
        <v>5.5395733484795002</v>
      </c>
      <c r="P22" s="76">
        <v>2.5087948960638276</v>
      </c>
      <c r="Q22" s="76">
        <v>0.12764599103428353</v>
      </c>
      <c r="R22" s="76">
        <v>6.3005322782796807</v>
      </c>
      <c r="S22" s="76">
        <v>1.1706794352549053</v>
      </c>
      <c r="T22" s="76">
        <v>0.57371636922259595</v>
      </c>
      <c r="U22" s="76">
        <v>0.38063883933795706</v>
      </c>
      <c r="V22" s="76">
        <v>14909.468675165315</v>
      </c>
      <c r="W22" s="76">
        <v>0.60539581390734742</v>
      </c>
      <c r="X22" s="76">
        <v>1.7232165845528558</v>
      </c>
      <c r="Y22" s="76">
        <v>5.2760137042687005E-2</v>
      </c>
      <c r="Z22" s="76">
        <v>4.563858011101786E-2</v>
      </c>
      <c r="AA22" s="76">
        <v>0.22269353137354531</v>
      </c>
      <c r="AB22" s="76" t="e">
        <v>#VALUE!</v>
      </c>
      <c r="AC22" s="76">
        <v>289.60946775847799</v>
      </c>
      <c r="AD22" s="76">
        <v>6.3759662339936067</v>
      </c>
      <c r="AE22" s="76">
        <v>2.6862203829515816</v>
      </c>
      <c r="AF22" s="76">
        <v>6.2950234821328943E-2</v>
      </c>
      <c r="AG22" s="76">
        <v>2818.1993429845734</v>
      </c>
      <c r="AH22" s="76">
        <v>728.85407162652928</v>
      </c>
      <c r="AI22" s="76">
        <v>0.12246209487944357</v>
      </c>
      <c r="AJ22" s="76">
        <v>77.471120590470406</v>
      </c>
      <c r="AK22" s="76" t="e">
        <v>#VALUE!</v>
      </c>
      <c r="AL22" s="76">
        <v>7.7270040842268948</v>
      </c>
      <c r="AM22" s="76">
        <v>7.3163556214308461</v>
      </c>
      <c r="AN22" s="76">
        <v>443.67861302686879</v>
      </c>
      <c r="AO22" s="76">
        <v>5.4036580280500406</v>
      </c>
      <c r="AP22" s="76">
        <v>1.8851896829519754</v>
      </c>
      <c r="AQ22" s="76" t="e">
        <v>#VALUE!</v>
      </c>
      <c r="AR22" s="76">
        <v>2.5191578555346439</v>
      </c>
      <c r="AS22" s="76" t="e">
        <v>#VALUE!</v>
      </c>
      <c r="AT22" s="76">
        <v>6.7312198414556067E-3</v>
      </c>
      <c r="AU22" s="76">
        <v>3.3348727683903262E-2</v>
      </c>
      <c r="AV22" s="76">
        <v>0.1679197172333422</v>
      </c>
      <c r="AW22" s="76">
        <v>1.681953846411395</v>
      </c>
      <c r="AX22" s="76" t="e">
        <v>#VALUE!</v>
      </c>
      <c r="AY22" s="76">
        <v>27.274400897302634</v>
      </c>
      <c r="AZ22" s="76">
        <v>0.22202298451773345</v>
      </c>
      <c r="BA22" s="76" t="e">
        <v>#VALUE!</v>
      </c>
      <c r="BB22" s="76">
        <v>0.87396396014137179</v>
      </c>
      <c r="BC22" s="76">
        <v>21.721185814053676</v>
      </c>
      <c r="BD22" s="76">
        <v>4.7878347046244912E-2</v>
      </c>
      <c r="BE22" s="76">
        <v>7.6413509253610012E-2</v>
      </c>
      <c r="BF22" s="76">
        <v>0.52799937243604056</v>
      </c>
      <c r="BG22" s="76">
        <v>6.7393512048265531</v>
      </c>
      <c r="BH22" s="76" t="e">
        <v>#VALUE!</v>
      </c>
      <c r="BI22" s="76">
        <v>6.4278934862926373</v>
      </c>
      <c r="BJ22" s="76">
        <v>0.46777699126774674</v>
      </c>
      <c r="BK22" s="76">
        <v>24.956206699757931</v>
      </c>
      <c r="BL22" s="76">
        <v>1.7330979917429863</v>
      </c>
      <c r="BM22" s="70"/>
      <c r="BN22" s="77" t="e">
        <v>#DIV/0!</v>
      </c>
      <c r="BO22" s="78">
        <v>22092.333746635319</v>
      </c>
      <c r="BP22" s="77">
        <v>3.851042020312522</v>
      </c>
      <c r="BQ22" s="78">
        <v>21.531335177010817</v>
      </c>
      <c r="BR22" s="78">
        <v>281.66433935161649</v>
      </c>
      <c r="BS22" s="79">
        <v>0.47437154049355323</v>
      </c>
      <c r="BT22" s="78">
        <v>928.33907913477401</v>
      </c>
      <c r="BU22" s="77" t="e">
        <v>#DIV/0!</v>
      </c>
      <c r="BV22" s="79">
        <v>20.370908830614407</v>
      </c>
      <c r="BW22" s="77">
        <v>2.4641994808988574</v>
      </c>
      <c r="BX22" s="79">
        <v>22.06722430241129</v>
      </c>
      <c r="BY22" s="77">
        <v>1.6396941235062812</v>
      </c>
      <c r="BZ22" s="77">
        <v>4.1162585237705001</v>
      </c>
      <c r="CA22" s="77">
        <v>0.88467526123109352</v>
      </c>
      <c r="CB22" s="77">
        <v>0.60057733412848524</v>
      </c>
      <c r="CC22" s="77">
        <v>0.30632435940951508</v>
      </c>
      <c r="CD22" s="78">
        <v>10984.566793165508</v>
      </c>
      <c r="CE22" s="77">
        <v>5.641438856996789</v>
      </c>
      <c r="CF22" s="77">
        <v>1.4887795368548469</v>
      </c>
      <c r="CG22" s="77" t="e">
        <v>#DIV/0!</v>
      </c>
      <c r="CH22" s="77">
        <v>1.7731682627272534</v>
      </c>
      <c r="CI22" s="77">
        <v>0.17534489608355602</v>
      </c>
      <c r="CJ22" s="77" t="e">
        <v>#DIV/0!</v>
      </c>
      <c r="CK22" s="78">
        <v>8049.2769560059514</v>
      </c>
      <c r="CL22" s="77">
        <v>10.440183922700452</v>
      </c>
      <c r="CM22" s="79">
        <v>18.910543570437113</v>
      </c>
      <c r="CN22" s="77">
        <v>0.10767416121873941</v>
      </c>
      <c r="CO22" s="78">
        <v>2079.237385664414</v>
      </c>
      <c r="CP22" s="79">
        <v>68.143109870377458</v>
      </c>
      <c r="CQ22" s="77">
        <v>0.76122689776804786</v>
      </c>
      <c r="CR22" s="78">
        <v>3031.6733891671747</v>
      </c>
      <c r="CS22" s="77">
        <v>4.5571974088514988</v>
      </c>
      <c r="CT22" s="77">
        <v>8.2522017705763311</v>
      </c>
      <c r="CU22" s="77">
        <v>6.8189626603827111</v>
      </c>
      <c r="CV22" s="78">
        <v>148.21182592385404</v>
      </c>
      <c r="CW22" s="77">
        <v>4.0991605350496991</v>
      </c>
      <c r="CX22" s="77">
        <v>2.2869115661651929</v>
      </c>
      <c r="CY22" s="77" t="e">
        <v>#DIV/0!</v>
      </c>
      <c r="CZ22" s="79">
        <v>33.223227172125931</v>
      </c>
      <c r="DA22" s="77" t="e">
        <v>#DIV/0!</v>
      </c>
      <c r="DB22" s="77" t="e">
        <v>#DIV/0!</v>
      </c>
      <c r="DC22" s="77">
        <v>0.27295271356331396</v>
      </c>
      <c r="DD22" s="77" t="e">
        <v>#DIV/0!</v>
      </c>
      <c r="DE22" s="77">
        <v>1.4243251521457643</v>
      </c>
      <c r="DF22" s="77">
        <v>0.75294360281241168</v>
      </c>
      <c r="DG22" s="79">
        <v>60.209100134361648</v>
      </c>
      <c r="DH22" s="77">
        <v>0.16282296814761257</v>
      </c>
      <c r="DI22" s="77" t="e">
        <v>#DIV/0!</v>
      </c>
      <c r="DJ22" s="77">
        <v>3.5485202831497795</v>
      </c>
      <c r="DK22" s="78">
        <v>1396.5326958243527</v>
      </c>
      <c r="DL22" s="77">
        <v>0.21388588927121591</v>
      </c>
      <c r="DM22" s="77">
        <v>9.4060557438607501E-2</v>
      </c>
      <c r="DN22" s="77">
        <v>0.83406381950990471</v>
      </c>
      <c r="DO22" s="79">
        <v>40.231292967341972</v>
      </c>
      <c r="DP22" s="77">
        <v>0.63156308252578586</v>
      </c>
      <c r="DQ22" s="77">
        <v>4.9310704007879709</v>
      </c>
      <c r="DR22" s="77">
        <v>0.66314615386670683</v>
      </c>
      <c r="DS22" s="79">
        <v>19.217508972439006</v>
      </c>
      <c r="DT22" s="79">
        <v>60.461214755378819</v>
      </c>
      <c r="DU22" s="70"/>
    </row>
    <row r="23" spans="1:125" x14ac:dyDescent="0.3">
      <c r="A23" s="83">
        <v>43</v>
      </c>
      <c r="B23" s="83" t="s">
        <v>262</v>
      </c>
      <c r="C23" s="83" t="s">
        <v>273</v>
      </c>
      <c r="D23" s="83"/>
      <c r="E23" s="56" t="s">
        <v>152</v>
      </c>
      <c r="F23" s="72">
        <v>4.511120101309686E-2</v>
      </c>
      <c r="G23" s="72">
        <v>2262.2781082843385</v>
      </c>
      <c r="H23" s="72">
        <v>5.4938320922740731</v>
      </c>
      <c r="I23" s="72">
        <v>4.8122724287147145</v>
      </c>
      <c r="J23" s="72">
        <v>195.08417573460193</v>
      </c>
      <c r="K23" s="72">
        <v>0.53615294447036699</v>
      </c>
      <c r="L23" s="72">
        <v>15985.473221956925</v>
      </c>
      <c r="M23" s="72">
        <v>0.1735032519556117</v>
      </c>
      <c r="N23" s="72">
        <v>23.263155001602875</v>
      </c>
      <c r="O23" s="72">
        <v>10.35152116872729</v>
      </c>
      <c r="P23" s="72">
        <v>4.0649058424646656</v>
      </c>
      <c r="Q23" s="72">
        <v>0.15108312541325331</v>
      </c>
      <c r="R23" s="72">
        <v>10.991572975943214</v>
      </c>
      <c r="S23" s="72">
        <v>1.9823821693114658</v>
      </c>
      <c r="T23" s="72">
        <v>0.96874967237793619</v>
      </c>
      <c r="U23" s="72">
        <v>0.63748208093924286</v>
      </c>
      <c r="V23" s="72">
        <v>35051.810271937225</v>
      </c>
      <c r="W23" s="72">
        <v>1.0516874752181704</v>
      </c>
      <c r="X23" s="72">
        <v>2.8433120154765992</v>
      </c>
      <c r="Y23" s="72">
        <v>7.9453536610607764E-2</v>
      </c>
      <c r="Z23" s="72">
        <v>6.2443089932920699E-2</v>
      </c>
      <c r="AA23" s="72">
        <v>0.37531440756228596</v>
      </c>
      <c r="AB23" s="72" t="e">
        <v>#VALUE!</v>
      </c>
      <c r="AC23" s="72">
        <v>713.31014957261993</v>
      </c>
      <c r="AD23" s="72">
        <v>9.989358604745501</v>
      </c>
      <c r="AE23" s="72">
        <v>5.38723068078398</v>
      </c>
      <c r="AF23" s="72">
        <v>0.10500034660056685</v>
      </c>
      <c r="AG23" s="72">
        <v>4803.9538675623926</v>
      </c>
      <c r="AH23" s="72">
        <v>3346.8792740580466</v>
      </c>
      <c r="AI23" s="72">
        <v>0.34437656714448339</v>
      </c>
      <c r="AJ23" s="72">
        <v>191.91478282852927</v>
      </c>
      <c r="AK23" s="72" t="e">
        <v>#VALUE!</v>
      </c>
      <c r="AL23" s="72">
        <v>12.437307613386945</v>
      </c>
      <c r="AM23" s="72">
        <v>12.523603978618761</v>
      </c>
      <c r="AN23" s="72">
        <v>852.02201298821308</v>
      </c>
      <c r="AO23" s="72">
        <v>8.9257205920999763</v>
      </c>
      <c r="AP23" s="72">
        <v>3.0201232771528783</v>
      </c>
      <c r="AQ23" s="72" t="e">
        <v>#VALUE!</v>
      </c>
      <c r="AR23" s="72">
        <v>4.0654685821239891</v>
      </c>
      <c r="AS23" s="72" t="e">
        <v>#VALUE!</v>
      </c>
      <c r="AT23" s="72">
        <v>2.7509290793276855E-3</v>
      </c>
      <c r="AU23" s="72">
        <v>4.370783007089999E-2</v>
      </c>
      <c r="AV23" s="72">
        <v>0.31536611147263277</v>
      </c>
      <c r="AW23" s="72">
        <v>2.7709343234493162</v>
      </c>
      <c r="AX23" s="72" t="e">
        <v>#VALUE!</v>
      </c>
      <c r="AY23" s="72">
        <v>52.64596091347024</v>
      </c>
      <c r="AZ23" s="72">
        <v>0.36606809454118139</v>
      </c>
      <c r="BA23" s="72" t="e">
        <v>#VALUE!</v>
      </c>
      <c r="BB23" s="72">
        <v>1.1081095837940202</v>
      </c>
      <c r="BC23" s="72">
        <v>25.760262898973185</v>
      </c>
      <c r="BD23" s="72">
        <v>7.1615814119536117E-2</v>
      </c>
      <c r="BE23" s="72">
        <v>0.12341261925258261</v>
      </c>
      <c r="BF23" s="72">
        <v>0.73057519286860462</v>
      </c>
      <c r="BG23" s="72">
        <v>12.149849948014715</v>
      </c>
      <c r="BH23" s="72" t="e">
        <v>#VALUE!</v>
      </c>
      <c r="BI23" s="72">
        <v>10.85816076629904</v>
      </c>
      <c r="BJ23" s="72">
        <v>0.76993561318291937</v>
      </c>
      <c r="BK23" s="72">
        <v>45.5625928998153</v>
      </c>
      <c r="BL23" s="72">
        <v>2.7180183974908259</v>
      </c>
      <c r="BM23" s="70"/>
      <c r="BN23" s="73" t="s">
        <v>71</v>
      </c>
      <c r="BO23" s="74">
        <v>63598.146679181024</v>
      </c>
      <c r="BP23" s="75">
        <v>12.217298104451238</v>
      </c>
      <c r="BQ23" s="74">
        <v>87.579571186015812</v>
      </c>
      <c r="BR23" s="74">
        <v>404.19182954824959</v>
      </c>
      <c r="BS23" s="75">
        <v>1.6066464841884016</v>
      </c>
      <c r="BT23" s="74">
        <v>869.30396600812492</v>
      </c>
      <c r="BU23" s="73" t="s">
        <v>71</v>
      </c>
      <c r="BV23" s="75">
        <v>34.763350694311278</v>
      </c>
      <c r="BW23" s="73">
        <v>5.9179251070384895</v>
      </c>
      <c r="BX23" s="75">
        <v>70.227810076328382</v>
      </c>
      <c r="BY23" s="73">
        <v>6.0844245841828251</v>
      </c>
      <c r="BZ23" s="75">
        <v>11.168856013744161</v>
      </c>
      <c r="CA23" s="73">
        <v>1.5500792263195231</v>
      </c>
      <c r="CB23" s="73">
        <v>1.1939744120959155</v>
      </c>
      <c r="CC23" s="73">
        <v>0.50801759671259128</v>
      </c>
      <c r="CD23" s="74">
        <v>31269.093751175722</v>
      </c>
      <c r="CE23" s="75">
        <v>16.866565237898243</v>
      </c>
      <c r="CF23" s="73">
        <v>2.1571881334719993</v>
      </c>
      <c r="CG23" s="73" t="s">
        <v>71</v>
      </c>
      <c r="CH23" s="73">
        <v>3.0847691181813999</v>
      </c>
      <c r="CI23" s="73">
        <v>0.32788006241096262</v>
      </c>
      <c r="CJ23" s="73" t="s">
        <v>71</v>
      </c>
      <c r="CK23" s="74">
        <v>18051.963740484614</v>
      </c>
      <c r="CL23" s="75">
        <v>19.389631288121961</v>
      </c>
      <c r="CM23" s="75">
        <v>60.82932549485858</v>
      </c>
      <c r="CN23" s="73">
        <v>0.19155719102741733</v>
      </c>
      <c r="CO23" s="74">
        <v>6682.8067628281078</v>
      </c>
      <c r="CP23" s="74">
        <v>153.01095166821568</v>
      </c>
      <c r="CQ23" s="73">
        <v>1.3837115441431487</v>
      </c>
      <c r="CR23" s="74">
        <v>4170.3685929026224</v>
      </c>
      <c r="CS23" s="73">
        <v>9.7702062689958584</v>
      </c>
      <c r="CT23" s="75">
        <v>13.556132733408326</v>
      </c>
      <c r="CU23" s="75">
        <v>18.640622674937585</v>
      </c>
      <c r="CV23" s="74">
        <v>707.85670787947674</v>
      </c>
      <c r="CW23" s="73">
        <v>6.2624550795648322</v>
      </c>
      <c r="CX23" s="73">
        <v>3.8982901292695376</v>
      </c>
      <c r="CY23" s="73" t="s">
        <v>71</v>
      </c>
      <c r="CZ23" s="75">
        <v>94.938120753230564</v>
      </c>
      <c r="DA23" s="73" t="s">
        <v>71</v>
      </c>
      <c r="DB23" s="73" t="s">
        <v>71</v>
      </c>
      <c r="DC23" s="73">
        <v>0.64553369057578347</v>
      </c>
      <c r="DD23" s="73" t="s">
        <v>71</v>
      </c>
      <c r="DE23" s="73">
        <v>2.1855939399860222</v>
      </c>
      <c r="DF23" s="73">
        <v>1.9721387094054816</v>
      </c>
      <c r="DG23" s="75">
        <v>73.866767397261015</v>
      </c>
      <c r="DH23" s="73">
        <v>0.26140287368559811</v>
      </c>
      <c r="DI23" s="73" t="s">
        <v>71</v>
      </c>
      <c r="DJ23" s="73">
        <v>8.4914051149597594</v>
      </c>
      <c r="DK23" s="74">
        <v>3037.5240855459783</v>
      </c>
      <c r="DL23" s="73">
        <v>0.57453120304517669</v>
      </c>
      <c r="DM23" s="73">
        <v>0.1637140542830178</v>
      </c>
      <c r="DN23" s="73">
        <v>1.5854148178338985</v>
      </c>
      <c r="DO23" s="74">
        <v>122.16127597086603</v>
      </c>
      <c r="DP23" s="73">
        <v>1.3016436521712258</v>
      </c>
      <c r="DQ23" s="73">
        <v>8.7643230333844713</v>
      </c>
      <c r="DR23" s="73">
        <v>1.2910507729812699</v>
      </c>
      <c r="DS23" s="75">
        <v>50.882317739129292</v>
      </c>
      <c r="DT23" s="75">
        <v>99.418709932893691</v>
      </c>
      <c r="DU23" s="70"/>
    </row>
    <row r="24" spans="1:125" x14ac:dyDescent="0.3">
      <c r="A24" s="83">
        <v>44</v>
      </c>
      <c r="B24" s="83" t="s">
        <v>262</v>
      </c>
      <c r="C24" s="83" t="s">
        <v>274</v>
      </c>
      <c r="D24" s="83"/>
      <c r="E24" s="56" t="s">
        <v>153</v>
      </c>
      <c r="F24" s="72">
        <v>3.7533877490102431E-2</v>
      </c>
      <c r="G24" s="72">
        <v>2312.7443027837735</v>
      </c>
      <c r="H24" s="72">
        <v>4.9367676135797449</v>
      </c>
      <c r="I24" s="72">
        <v>7.0959470790366259</v>
      </c>
      <c r="J24" s="72">
        <v>227.51298418090076</v>
      </c>
      <c r="K24" s="72">
        <v>0.50934877661879752</v>
      </c>
      <c r="L24" s="72">
        <v>18589.060204689435</v>
      </c>
      <c r="M24" s="72">
        <v>0.18009161901442949</v>
      </c>
      <c r="N24" s="72">
        <v>25.188403095926702</v>
      </c>
      <c r="O24" s="72">
        <v>10.513685466267674</v>
      </c>
      <c r="P24" s="72">
        <v>3.9850834825437165</v>
      </c>
      <c r="Q24" s="72">
        <v>0.11560274414446739</v>
      </c>
      <c r="R24" s="72">
        <v>10.60351333006723</v>
      </c>
      <c r="S24" s="72">
        <v>2.1354216945838798</v>
      </c>
      <c r="T24" s="72">
        <v>1.0272600121517532</v>
      </c>
      <c r="U24" s="72">
        <v>0.69995997284211653</v>
      </c>
      <c r="V24" s="72">
        <v>31141.745706371781</v>
      </c>
      <c r="W24" s="72">
        <v>1.1365796084469273</v>
      </c>
      <c r="X24" s="72">
        <v>3.0256910705255495</v>
      </c>
      <c r="Y24" s="72">
        <v>7.7317376746544694E-2</v>
      </c>
      <c r="Z24" s="72">
        <v>3.6126941996539604E-2</v>
      </c>
      <c r="AA24" s="72">
        <v>0.40112542455029759</v>
      </c>
      <c r="AB24" s="72" t="e">
        <v>#VALUE!</v>
      </c>
      <c r="AC24" s="72">
        <v>907.75103957155989</v>
      </c>
      <c r="AD24" s="72">
        <v>10.777019228489825</v>
      </c>
      <c r="AE24" s="72">
        <v>5.4879619076543875</v>
      </c>
      <c r="AF24" s="72">
        <v>0.11372041676699955</v>
      </c>
      <c r="AG24" s="72">
        <v>4785.0589748148441</v>
      </c>
      <c r="AH24" s="72">
        <v>3978.8283460102998</v>
      </c>
      <c r="AI24" s="72">
        <v>0.27697837506280121</v>
      </c>
      <c r="AJ24" s="72">
        <v>310.16870282640042</v>
      </c>
      <c r="AK24" s="72" t="e">
        <v>#VALUE!</v>
      </c>
      <c r="AL24" s="72">
        <v>13.284641290918314</v>
      </c>
      <c r="AM24" s="72">
        <v>12.570893759379166</v>
      </c>
      <c r="AN24" s="72">
        <v>896.71923564179463</v>
      </c>
      <c r="AO24" s="72">
        <v>8.8046910913885519</v>
      </c>
      <c r="AP24" s="72">
        <v>3.2549102878492828</v>
      </c>
      <c r="AQ24" s="72" t="e">
        <v>#VALUE!</v>
      </c>
      <c r="AR24" s="72">
        <v>3.897499734774303</v>
      </c>
      <c r="AS24" s="72" t="e">
        <v>#VALUE!</v>
      </c>
      <c r="AT24" s="72">
        <v>6.6042425297149357E-3</v>
      </c>
      <c r="AU24" s="72">
        <v>3.1783504662500711E-2</v>
      </c>
      <c r="AV24" s="72">
        <v>0.49416671168882148</v>
      </c>
      <c r="AW24" s="72">
        <v>2.9952333617688849</v>
      </c>
      <c r="AX24" s="72" t="e">
        <v>#VALUE!</v>
      </c>
      <c r="AY24" s="72">
        <v>64.170560451839549</v>
      </c>
      <c r="AZ24" s="72">
        <v>0.39752974953863679</v>
      </c>
      <c r="BA24" s="72" t="e">
        <v>#VALUE!</v>
      </c>
      <c r="BB24" s="72">
        <v>0.66943467912025456</v>
      </c>
      <c r="BC24" s="72">
        <v>23.491601342245154</v>
      </c>
      <c r="BD24" s="72">
        <v>6.2130970953560502E-2</v>
      </c>
      <c r="BE24" s="72">
        <v>0.13698465653619324</v>
      </c>
      <c r="BF24" s="72">
        <v>0.72512057542415553</v>
      </c>
      <c r="BG24" s="72">
        <v>11.977965879923486</v>
      </c>
      <c r="BH24" s="72" t="e">
        <v>#VALUE!</v>
      </c>
      <c r="BI24" s="72">
        <v>11.442548470517151</v>
      </c>
      <c r="BJ24" s="72">
        <v>0.83047967239205622</v>
      </c>
      <c r="BK24" s="72">
        <v>42.233336506476597</v>
      </c>
      <c r="BL24" s="72">
        <v>1.9346126858710591</v>
      </c>
      <c r="BM24" s="70"/>
      <c r="BN24" s="73" t="s">
        <v>71</v>
      </c>
      <c r="BO24" s="74">
        <v>55365.760126442183</v>
      </c>
      <c r="BP24" s="75">
        <v>10.949819683842447</v>
      </c>
      <c r="BQ24" s="74">
        <v>71.777640838245674</v>
      </c>
      <c r="BR24" s="74">
        <v>367.94642391571699</v>
      </c>
      <c r="BS24" s="75">
        <v>1.0331397487341167</v>
      </c>
      <c r="BT24" s="74">
        <v>846.38204561334305</v>
      </c>
      <c r="BU24" s="73" t="s">
        <v>71</v>
      </c>
      <c r="BV24" s="75">
        <v>30.306465391823725</v>
      </c>
      <c r="BW24" s="73">
        <v>5.3667316675350571</v>
      </c>
      <c r="BX24" s="75">
        <v>60.203014786317432</v>
      </c>
      <c r="BY24" s="73">
        <v>5.4407721466601338</v>
      </c>
      <c r="BZ24" s="75">
        <v>11.72278992154523</v>
      </c>
      <c r="CA24" s="73">
        <v>1.3603659596575188</v>
      </c>
      <c r="CB24" s="73">
        <v>0.96648823429226549</v>
      </c>
      <c r="CC24" s="73">
        <v>0.45806582380598249</v>
      </c>
      <c r="CD24" s="74">
        <v>26914.090404447757</v>
      </c>
      <c r="CE24" s="75">
        <v>14.737641754784445</v>
      </c>
      <c r="CF24" s="73">
        <v>2.0851155704741924</v>
      </c>
      <c r="CG24" s="73" t="s">
        <v>71</v>
      </c>
      <c r="CH24" s="73">
        <v>2.7552844122147562</v>
      </c>
      <c r="CI24" s="73">
        <v>0.32614160052461394</v>
      </c>
      <c r="CJ24" s="73" t="s">
        <v>71</v>
      </c>
      <c r="CK24" s="74">
        <v>16121.054762862723</v>
      </c>
      <c r="CL24" s="75">
        <v>16.485608478349416</v>
      </c>
      <c r="CM24" s="75">
        <v>52.628501796774238</v>
      </c>
      <c r="CN24" s="73">
        <v>0.18539427617955098</v>
      </c>
      <c r="CO24" s="74">
        <v>5900.6439862826637</v>
      </c>
      <c r="CP24" s="74">
        <v>141.38136090976391</v>
      </c>
      <c r="CQ24" s="73">
        <v>1.1637779804493313</v>
      </c>
      <c r="CR24" s="74">
        <v>3841.7263841240833</v>
      </c>
      <c r="CS24" s="73">
        <v>9.7854740232866479</v>
      </c>
      <c r="CT24" s="75">
        <v>11.785973514674303</v>
      </c>
      <c r="CU24" s="75">
        <v>17.139621646359423</v>
      </c>
      <c r="CV24" s="74">
        <v>683.56870417378013</v>
      </c>
      <c r="CW24" s="73">
        <v>5.8331780013353889</v>
      </c>
      <c r="CX24" s="73">
        <v>3.3597064847975675</v>
      </c>
      <c r="CY24" s="73" t="s">
        <v>71</v>
      </c>
      <c r="CZ24" s="75">
        <v>84.08717768319238</v>
      </c>
      <c r="DA24" s="73" t="s">
        <v>71</v>
      </c>
      <c r="DB24" s="73" t="s">
        <v>71</v>
      </c>
      <c r="DC24" s="73">
        <v>0.54169039490113036</v>
      </c>
      <c r="DD24" s="73" t="s">
        <v>71</v>
      </c>
      <c r="DE24" s="73">
        <v>2.0331309821721559</v>
      </c>
      <c r="DF24" s="73">
        <v>1.6656441815143386</v>
      </c>
      <c r="DG24" s="75">
        <v>64.958302294569364</v>
      </c>
      <c r="DH24" s="73">
        <v>0.23162483902696235</v>
      </c>
      <c r="DI24" s="73" t="s">
        <v>71</v>
      </c>
      <c r="DJ24" s="73">
        <v>7.6562473383606617</v>
      </c>
      <c r="DK24" s="74">
        <v>2589.6434363988878</v>
      </c>
      <c r="DL24" s="73">
        <v>0.51265601522588389</v>
      </c>
      <c r="DM24" s="73">
        <v>0.16196106505094141</v>
      </c>
      <c r="DN24" s="73">
        <v>1.5284581055135589</v>
      </c>
      <c r="DO24" s="74">
        <v>105.75479491749383</v>
      </c>
      <c r="DP24" s="73">
        <v>1.0805241227279516</v>
      </c>
      <c r="DQ24" s="73">
        <v>8.0316472689205014</v>
      </c>
      <c r="DR24" s="73">
        <v>1.1463423589723012</v>
      </c>
      <c r="DS24" s="75">
        <v>42.674496664026563</v>
      </c>
      <c r="DT24" s="75">
        <v>92.515943316033159</v>
      </c>
      <c r="DU24" s="70"/>
    </row>
    <row r="25" spans="1:125" x14ac:dyDescent="0.3">
      <c r="A25" s="83">
        <v>45</v>
      </c>
      <c r="B25" s="83" t="s">
        <v>262</v>
      </c>
      <c r="C25" s="83" t="s">
        <v>275</v>
      </c>
      <c r="D25" s="83"/>
      <c r="E25" s="56" t="s">
        <v>154</v>
      </c>
      <c r="F25" s="72">
        <v>1.4876950478913513E-2</v>
      </c>
      <c r="G25" s="72">
        <v>2119.5070575114091</v>
      </c>
      <c r="H25" s="72">
        <v>5.7116490628570489</v>
      </c>
      <c r="I25" s="72">
        <v>4.4695486950379282</v>
      </c>
      <c r="J25" s="72">
        <v>186.79077782480235</v>
      </c>
      <c r="K25" s="72">
        <v>0.36013408589170137</v>
      </c>
      <c r="L25" s="72">
        <v>16923.607408581083</v>
      </c>
      <c r="M25" s="72">
        <v>0.14491764720791875</v>
      </c>
      <c r="N25" s="72">
        <v>22.716898282278546</v>
      </c>
      <c r="O25" s="72">
        <v>9.4659616403929299</v>
      </c>
      <c r="P25" s="72">
        <v>3.9313911908338497</v>
      </c>
      <c r="Q25" s="72">
        <v>0.14153276018933694</v>
      </c>
      <c r="R25" s="72">
        <v>10.467139209995524</v>
      </c>
      <c r="S25" s="72">
        <v>1.9495840294001527</v>
      </c>
      <c r="T25" s="72">
        <v>0.93099632753714567</v>
      </c>
      <c r="U25" s="72">
        <v>0.62633732410430265</v>
      </c>
      <c r="V25" s="72">
        <v>27463.894820651982</v>
      </c>
      <c r="W25" s="72">
        <v>1.0391548366073586</v>
      </c>
      <c r="X25" s="72">
        <v>2.7739690715321501</v>
      </c>
      <c r="Y25" s="72">
        <v>6.8140482484735143E-2</v>
      </c>
      <c r="Z25" s="72">
        <v>5.1115345638023668E-2</v>
      </c>
      <c r="AA25" s="72">
        <v>0.36387161205235774</v>
      </c>
      <c r="AB25" s="72" t="e">
        <v>#VALUE!</v>
      </c>
      <c r="AC25" s="72">
        <v>836.79503317313333</v>
      </c>
      <c r="AD25" s="72">
        <v>9.7621314637864369</v>
      </c>
      <c r="AE25" s="72">
        <v>5.6441216984229232</v>
      </c>
      <c r="AF25" s="72">
        <v>0.10491666415248507</v>
      </c>
      <c r="AG25" s="72">
        <v>5111.8765444518813</v>
      </c>
      <c r="AH25" s="72">
        <v>3453.0179440256793</v>
      </c>
      <c r="AI25" s="72">
        <v>0.28223754326082467</v>
      </c>
      <c r="AJ25" s="72">
        <v>275.87125706625852</v>
      </c>
      <c r="AK25" s="72" t="e">
        <v>#VALUE!</v>
      </c>
      <c r="AL25" s="72">
        <v>12.244697995072357</v>
      </c>
      <c r="AM25" s="72">
        <v>11.781891278494276</v>
      </c>
      <c r="AN25" s="72">
        <v>890.75372158055916</v>
      </c>
      <c r="AO25" s="72">
        <v>8.3847534292610604</v>
      </c>
      <c r="AP25" s="72">
        <v>2.9727668793413597</v>
      </c>
      <c r="AQ25" s="72" t="e">
        <v>#VALUE!</v>
      </c>
      <c r="AR25" s="72">
        <v>3.9030188778549326</v>
      </c>
      <c r="AS25" s="72" t="e">
        <v>#VALUE!</v>
      </c>
      <c r="AT25" s="72">
        <v>1.5438101036085335E-2</v>
      </c>
      <c r="AU25" s="72">
        <v>3.98635204377406E-2</v>
      </c>
      <c r="AV25" s="72">
        <v>0.35082252470195002</v>
      </c>
      <c r="AW25" s="72">
        <v>2.7116339822385238</v>
      </c>
      <c r="AX25" s="72" t="e">
        <v>#VALUE!</v>
      </c>
      <c r="AY25" s="72">
        <v>52.576490172696694</v>
      </c>
      <c r="AZ25" s="72">
        <v>0.36872840895434328</v>
      </c>
      <c r="BA25" s="72" t="e">
        <v>#VALUE!</v>
      </c>
      <c r="BB25" s="72">
        <v>0.67114499533057892</v>
      </c>
      <c r="BC25" s="72">
        <v>25.728310282266396</v>
      </c>
      <c r="BD25" s="72">
        <v>6.6804184543926504E-2</v>
      </c>
      <c r="BE25" s="72">
        <v>0.12190532971206693</v>
      </c>
      <c r="BF25" s="72">
        <v>0.72558496980893117</v>
      </c>
      <c r="BG25" s="72">
        <v>11.434532672903895</v>
      </c>
      <c r="BH25" s="72" t="e">
        <v>#VALUE!</v>
      </c>
      <c r="BI25" s="72">
        <v>10.521016982478175</v>
      </c>
      <c r="BJ25" s="72">
        <v>0.76822990605173158</v>
      </c>
      <c r="BK25" s="72">
        <v>39.67627508792156</v>
      </c>
      <c r="BL25" s="72">
        <v>2.2458734692764066</v>
      </c>
      <c r="BM25" s="70"/>
      <c r="BN25" s="73" t="s">
        <v>71</v>
      </c>
      <c r="BO25" s="74">
        <v>40512.481022871165</v>
      </c>
      <c r="BP25" s="73">
        <v>8.9937992082632814</v>
      </c>
      <c r="BQ25" s="74">
        <v>76.87203909538934</v>
      </c>
      <c r="BR25" s="74">
        <v>330.25407559235879</v>
      </c>
      <c r="BS25" s="75">
        <v>1.162526273048629</v>
      </c>
      <c r="BT25" s="74">
        <v>455.6523125744057</v>
      </c>
      <c r="BU25" s="73" t="s">
        <v>71</v>
      </c>
      <c r="BV25" s="75">
        <v>23.60117369415531</v>
      </c>
      <c r="BW25" s="73">
        <v>4.9343297918129716</v>
      </c>
      <c r="BX25" s="75">
        <v>57.121972688946528</v>
      </c>
      <c r="BY25" s="73">
        <v>2.5384907950226352</v>
      </c>
      <c r="BZ25" s="73">
        <v>8.9473266616127844</v>
      </c>
      <c r="CA25" s="73">
        <v>1.0437044548569832</v>
      </c>
      <c r="CB25" s="73">
        <v>0.73713967599500752</v>
      </c>
      <c r="CC25" s="73">
        <v>0.34334271992739474</v>
      </c>
      <c r="CD25" s="74">
        <v>23959.962131015323</v>
      </c>
      <c r="CE25" s="75">
        <v>13.918376120850253</v>
      </c>
      <c r="CF25" s="73">
        <v>1.4047469133781729</v>
      </c>
      <c r="CG25" s="73" t="s">
        <v>71</v>
      </c>
      <c r="CH25" s="73">
        <v>2.5699444737286528</v>
      </c>
      <c r="CI25" s="73">
        <v>0.22624747805943113</v>
      </c>
      <c r="CJ25" s="73" t="s">
        <v>71</v>
      </c>
      <c r="CK25" s="74">
        <v>15194.518995771217</v>
      </c>
      <c r="CL25" s="75">
        <v>11.997440202480281</v>
      </c>
      <c r="CM25" s="75">
        <v>50.202614589354297</v>
      </c>
      <c r="CN25" s="73">
        <v>0.1196997551758215</v>
      </c>
      <c r="CO25" s="74">
        <v>2891.3363840827606</v>
      </c>
      <c r="CP25" s="74">
        <v>123.06166551739248</v>
      </c>
      <c r="CQ25" s="73">
        <v>0.92658300042389752</v>
      </c>
      <c r="CR25" s="74">
        <v>2364.2038297335771</v>
      </c>
      <c r="CS25" s="73">
        <v>7.2276552816725061</v>
      </c>
      <c r="CT25" s="73">
        <v>9.483939768892526</v>
      </c>
      <c r="CU25" s="75">
        <v>15.643104946690654</v>
      </c>
      <c r="CV25" s="74">
        <v>607.82777100559201</v>
      </c>
      <c r="CW25" s="73">
        <v>4.8341249854174579</v>
      </c>
      <c r="CX25" s="73">
        <v>2.5658279671965545</v>
      </c>
      <c r="CY25" s="73" t="s">
        <v>71</v>
      </c>
      <c r="CZ25" s="75">
        <v>51.06175100937709</v>
      </c>
      <c r="DA25" s="73" t="s">
        <v>71</v>
      </c>
      <c r="DB25" s="73" t="s">
        <v>71</v>
      </c>
      <c r="DC25" s="73">
        <v>0.52551560235046446</v>
      </c>
      <c r="DD25" s="73" t="s">
        <v>71</v>
      </c>
      <c r="DE25" s="73">
        <v>1.6404403730395507</v>
      </c>
      <c r="DF25" s="73">
        <v>1.5695260811568044</v>
      </c>
      <c r="DG25" s="75">
        <v>39.282648532995758</v>
      </c>
      <c r="DH25" s="73">
        <v>0.17279347793021629</v>
      </c>
      <c r="DI25" s="73" t="s">
        <v>71</v>
      </c>
      <c r="DJ25" s="73">
        <v>5.8578433738953084</v>
      </c>
      <c r="DK25" s="74">
        <v>2365.2059606837142</v>
      </c>
      <c r="DL25" s="73">
        <v>0.35823349694480616</v>
      </c>
      <c r="DM25" s="73">
        <v>0.11691661361558982</v>
      </c>
      <c r="DN25" s="73">
        <v>1.3586074732576112</v>
      </c>
      <c r="DO25" s="74">
        <v>101.18456802865343</v>
      </c>
      <c r="DP25" s="73">
        <v>0.90672861094085599</v>
      </c>
      <c r="DQ25" s="73">
        <v>4.6311767966007764</v>
      </c>
      <c r="DR25" s="73">
        <v>0.84203302601350338</v>
      </c>
      <c r="DS25" s="75">
        <v>40.681893068941996</v>
      </c>
      <c r="DT25" s="75">
        <v>82.168979678037587</v>
      </c>
      <c r="DU25" s="70"/>
    </row>
    <row r="26" spans="1:125" x14ac:dyDescent="0.3">
      <c r="A26" s="83">
        <v>22</v>
      </c>
      <c r="B26" s="83" t="s">
        <v>260</v>
      </c>
      <c r="C26" s="83" t="s">
        <v>273</v>
      </c>
      <c r="D26" s="83"/>
      <c r="E26" s="56" t="s">
        <v>155</v>
      </c>
      <c r="F26" s="72">
        <v>2.2172498686244636E-2</v>
      </c>
      <c r="G26" s="72">
        <v>2281.8458096954182</v>
      </c>
      <c r="H26" s="72">
        <v>3.73726310090911</v>
      </c>
      <c r="I26" s="72">
        <v>1.0114033588083797</v>
      </c>
      <c r="J26" s="72">
        <v>107.43237112239368</v>
      </c>
      <c r="K26" s="72">
        <v>0.46501470579131837</v>
      </c>
      <c r="L26" s="72">
        <v>14890.470125061533</v>
      </c>
      <c r="M26" s="72">
        <v>0.17310485631783695</v>
      </c>
      <c r="N26" s="72">
        <v>25.587250967317022</v>
      </c>
      <c r="O26" s="72">
        <v>8.3058255331378898</v>
      </c>
      <c r="P26" s="72">
        <v>4.1747788181392735</v>
      </c>
      <c r="Q26" s="72">
        <v>0.17520934547480466</v>
      </c>
      <c r="R26" s="72">
        <v>10.807618650893431</v>
      </c>
      <c r="S26" s="72">
        <v>2.2334553587614638</v>
      </c>
      <c r="T26" s="72">
        <v>1.1038124544146628</v>
      </c>
      <c r="U26" s="72">
        <v>0.70977714023448113</v>
      </c>
      <c r="V26" s="72">
        <v>20388.466521611641</v>
      </c>
      <c r="W26" s="72">
        <v>1.1747090963611471</v>
      </c>
      <c r="X26" s="72">
        <v>3.0879696442158102</v>
      </c>
      <c r="Y26" s="72">
        <v>7.2304871848413083E-2</v>
      </c>
      <c r="Z26" s="72">
        <v>5.5678103208658673E-2</v>
      </c>
      <c r="AA26" s="72">
        <v>0.41602734224103638</v>
      </c>
      <c r="AB26" s="72" t="e">
        <v>#VALUE!</v>
      </c>
      <c r="AC26" s="72">
        <v>506.41240256727207</v>
      </c>
      <c r="AD26" s="72">
        <v>10.843357133275568</v>
      </c>
      <c r="AE26" s="72">
        <v>5.5981751135911049</v>
      </c>
      <c r="AF26" s="72">
        <v>0.11395582411214275</v>
      </c>
      <c r="AG26" s="72">
        <v>5340.5681614844807</v>
      </c>
      <c r="AH26" s="72">
        <v>1300.6509926833946</v>
      </c>
      <c r="AI26" s="72">
        <v>0.15068186608962222</v>
      </c>
      <c r="AJ26" s="72">
        <v>131.88344809331966</v>
      </c>
      <c r="AK26" s="72" t="e">
        <v>#VALUE!</v>
      </c>
      <c r="AL26" s="72">
        <v>13.81097378351846</v>
      </c>
      <c r="AM26" s="72">
        <v>11.894412431981529</v>
      </c>
      <c r="AN26" s="72">
        <v>738.75145994811248</v>
      </c>
      <c r="AO26" s="72">
        <v>8.8693593842407736</v>
      </c>
      <c r="AP26" s="72">
        <v>3.3336891200946854</v>
      </c>
      <c r="AQ26" s="72" t="e">
        <v>#VALUE!</v>
      </c>
      <c r="AR26" s="72">
        <v>4.4459521528881307</v>
      </c>
      <c r="AS26" s="72" t="e">
        <v>#VALUE!</v>
      </c>
      <c r="AT26" s="72">
        <v>1.1743145987018432E-3</v>
      </c>
      <c r="AU26" s="72">
        <v>4.776756283735701E-2</v>
      </c>
      <c r="AV26" s="72">
        <v>0.59052877673338511</v>
      </c>
      <c r="AW26" s="72">
        <v>3.0761197257153414</v>
      </c>
      <c r="AX26" s="72" t="e">
        <v>#VALUE!</v>
      </c>
      <c r="AY26" s="72">
        <v>44.409273629073603</v>
      </c>
      <c r="AZ26" s="72">
        <v>0.41695902148790914</v>
      </c>
      <c r="BA26" s="72" t="e">
        <v>#VALUE!</v>
      </c>
      <c r="BB26" s="72">
        <v>1.3175472220452977</v>
      </c>
      <c r="BC26" s="72">
        <v>23.430727939282445</v>
      </c>
      <c r="BD26" s="72">
        <v>6.0641925306813831E-2</v>
      </c>
      <c r="BE26" s="72">
        <v>0.13979195495094812</v>
      </c>
      <c r="BF26" s="72">
        <v>0.80671102025244024</v>
      </c>
      <c r="BG26" s="72">
        <v>11.273723317646468</v>
      </c>
      <c r="BH26" s="72" t="e">
        <v>#VALUE!</v>
      </c>
      <c r="BI26" s="72">
        <v>11.524149187163292</v>
      </c>
      <c r="BJ26" s="72">
        <v>0.85887746303357793</v>
      </c>
      <c r="BK26" s="72">
        <v>42.667209957258208</v>
      </c>
      <c r="BL26" s="72">
        <v>2.3529024571716177</v>
      </c>
      <c r="BM26" s="70"/>
      <c r="BN26" s="73" t="s">
        <v>71</v>
      </c>
      <c r="BO26" s="74">
        <v>49822.192115958453</v>
      </c>
      <c r="BP26" s="73">
        <v>7.238745038217143</v>
      </c>
      <c r="BQ26" s="74">
        <v>70.562601853981505</v>
      </c>
      <c r="BR26" s="74">
        <v>359.6730167254243</v>
      </c>
      <c r="BS26" s="75">
        <v>1.2507914158784754</v>
      </c>
      <c r="BT26" s="74">
        <v>706.04627672320873</v>
      </c>
      <c r="BU26" s="73" t="s">
        <v>71</v>
      </c>
      <c r="BV26" s="75">
        <v>28.760246991232581</v>
      </c>
      <c r="BW26" s="73">
        <v>4.721294429467866</v>
      </c>
      <c r="BX26" s="75">
        <v>53.549787583426543</v>
      </c>
      <c r="BY26" s="73">
        <v>4.6776239453820239</v>
      </c>
      <c r="BZ26" s="73">
        <v>8.9976420506793584</v>
      </c>
      <c r="CA26" s="73">
        <v>1.2896030691456948</v>
      </c>
      <c r="CB26" s="73">
        <v>0.88616397509843958</v>
      </c>
      <c r="CC26" s="73">
        <v>0.39447301879419666</v>
      </c>
      <c r="CD26" s="74">
        <v>23712.243496071362</v>
      </c>
      <c r="CE26" s="75">
        <v>13.261442224336053</v>
      </c>
      <c r="CF26" s="73">
        <v>1.8213192585560427</v>
      </c>
      <c r="CG26" s="73" t="s">
        <v>71</v>
      </c>
      <c r="CH26" s="73">
        <v>2.4354296505171362</v>
      </c>
      <c r="CI26" s="73">
        <v>0.27246767016660517</v>
      </c>
      <c r="CJ26" s="73" t="s">
        <v>71</v>
      </c>
      <c r="CK26" s="74">
        <v>14693.145627483478</v>
      </c>
      <c r="CL26" s="75">
        <v>15.564919778972691</v>
      </c>
      <c r="CM26" s="75">
        <v>47.662190809813453</v>
      </c>
      <c r="CN26" s="73">
        <v>0.15597087933097945</v>
      </c>
      <c r="CO26" s="74">
        <v>5531.9286328144872</v>
      </c>
      <c r="CP26" s="74">
        <v>111.97081246382092</v>
      </c>
      <c r="CQ26" s="73">
        <v>1.1087895798276151</v>
      </c>
      <c r="CR26" s="74">
        <v>3649.2302248380238</v>
      </c>
      <c r="CS26" s="73">
        <v>8.2523287967334369</v>
      </c>
      <c r="CT26" s="75">
        <v>11.198870845689743</v>
      </c>
      <c r="CU26" s="75">
        <v>14.67360958435474</v>
      </c>
      <c r="CV26" s="74">
        <v>382.94860866282761</v>
      </c>
      <c r="CW26" s="73">
        <v>5.3504444758848191</v>
      </c>
      <c r="CX26" s="73">
        <v>3.2160738915130858</v>
      </c>
      <c r="CY26" s="73" t="s">
        <v>71</v>
      </c>
      <c r="CZ26" s="75">
        <v>73.910027463810152</v>
      </c>
      <c r="DA26" s="73" t="s">
        <v>71</v>
      </c>
      <c r="DB26" s="73" t="s">
        <v>71</v>
      </c>
      <c r="DC26" s="73">
        <v>0.5330383947704932</v>
      </c>
      <c r="DD26" s="73" t="s">
        <v>71</v>
      </c>
      <c r="DE26" s="73">
        <v>1.9176820045740679</v>
      </c>
      <c r="DF26" s="73">
        <v>1.8664043757035393</v>
      </c>
      <c r="DG26" s="75">
        <v>62.631711311093625</v>
      </c>
      <c r="DH26" s="73">
        <v>0.20703170788590436</v>
      </c>
      <c r="DI26" s="73" t="s">
        <v>71</v>
      </c>
      <c r="DJ26" s="73">
        <v>6.5388753853131325</v>
      </c>
      <c r="DK26" s="74">
        <v>2587.4352006299323</v>
      </c>
      <c r="DL26" s="73">
        <v>0.43606430932585394</v>
      </c>
      <c r="DM26" s="73">
        <v>0.14422279966014281</v>
      </c>
      <c r="DN26" s="73">
        <v>1.3769444081299937</v>
      </c>
      <c r="DO26" s="75">
        <v>99.502800673679644</v>
      </c>
      <c r="DP26" s="73">
        <v>0.9635878920233012</v>
      </c>
      <c r="DQ26" s="73">
        <v>7.1342103417162663</v>
      </c>
      <c r="DR26" s="73">
        <v>1.0927957744359393</v>
      </c>
      <c r="DS26" s="75">
        <v>43.352263876486717</v>
      </c>
      <c r="DT26" s="75">
        <v>82.434225584870191</v>
      </c>
      <c r="DU26" s="70"/>
    </row>
    <row r="27" spans="1:125" x14ac:dyDescent="0.3">
      <c r="A27" s="83">
        <v>23</v>
      </c>
      <c r="B27" s="83" t="s">
        <v>260</v>
      </c>
      <c r="C27" s="83" t="s">
        <v>274</v>
      </c>
      <c r="D27" s="83"/>
      <c r="E27" s="56" t="s">
        <v>156</v>
      </c>
      <c r="F27" s="72">
        <v>2.0494140680948989E-2</v>
      </c>
      <c r="G27" s="72">
        <v>2380.1053242434127</v>
      </c>
      <c r="H27" s="72">
        <v>3.7861435730196273</v>
      </c>
      <c r="I27" s="72">
        <v>2.090157480504033</v>
      </c>
      <c r="J27" s="72">
        <v>112.2253433380523</v>
      </c>
      <c r="K27" s="72">
        <v>0.42198324763464967</v>
      </c>
      <c r="L27" s="72">
        <v>14948.598484617203</v>
      </c>
      <c r="M27" s="72">
        <v>0.17237273431608735</v>
      </c>
      <c r="N27" s="72">
        <v>25.369048366984821</v>
      </c>
      <c r="O27" s="72">
        <v>8.9604870749445684</v>
      </c>
      <c r="P27" s="72">
        <v>4.7260582169331773</v>
      </c>
      <c r="Q27" s="72">
        <v>0.18228331747820917</v>
      </c>
      <c r="R27" s="72">
        <v>11.436134259333002</v>
      </c>
      <c r="S27" s="72">
        <v>2.1699018516604003</v>
      </c>
      <c r="T27" s="72">
        <v>1.0591751919024459</v>
      </c>
      <c r="U27" s="72">
        <v>0.68606810574284061</v>
      </c>
      <c r="V27" s="72">
        <v>26106.77876254508</v>
      </c>
      <c r="W27" s="72">
        <v>1.1620736568249461</v>
      </c>
      <c r="X27" s="72">
        <v>3.0290465251776624</v>
      </c>
      <c r="Y27" s="72">
        <v>7.5303791161542732E-2</v>
      </c>
      <c r="Z27" s="72">
        <v>5.8968730708120504E-2</v>
      </c>
      <c r="AA27" s="72">
        <v>0.40670729171754061</v>
      </c>
      <c r="AB27" s="72" t="e">
        <v>#VALUE!</v>
      </c>
      <c r="AC27" s="72">
        <v>526.9088388598957</v>
      </c>
      <c r="AD27" s="72">
        <v>10.739747198031878</v>
      </c>
      <c r="AE27" s="72">
        <v>5.9566796018257229</v>
      </c>
      <c r="AF27" s="72">
        <v>0.11123000570461701</v>
      </c>
      <c r="AG27" s="72">
        <v>5294.0412143289032</v>
      </c>
      <c r="AH27" s="72">
        <v>1522.0044572845977</v>
      </c>
      <c r="AI27" s="72">
        <v>0.20522613383905355</v>
      </c>
      <c r="AJ27" s="72">
        <v>140.34097382939228</v>
      </c>
      <c r="AK27" s="72" t="e">
        <v>#VALUE!</v>
      </c>
      <c r="AL27" s="72">
        <v>13.402285859290224</v>
      </c>
      <c r="AM27" s="72">
        <v>13.675753987348257</v>
      </c>
      <c r="AN27" s="72">
        <v>746.30086572278924</v>
      </c>
      <c r="AO27" s="72">
        <v>9.116626861036508</v>
      </c>
      <c r="AP27" s="72">
        <v>3.2428510210252388</v>
      </c>
      <c r="AQ27" s="72" t="e">
        <v>#VALUE!</v>
      </c>
      <c r="AR27" s="72">
        <v>4.5783395332974477</v>
      </c>
      <c r="AS27" s="72" t="e">
        <v>#VALUE!</v>
      </c>
      <c r="AT27" s="72">
        <v>7.111637804163972E-3</v>
      </c>
      <c r="AU27" s="72">
        <v>5.2803695082036847E-2</v>
      </c>
      <c r="AV27" s="72">
        <v>0.44611757895854059</v>
      </c>
      <c r="AW27" s="72">
        <v>2.9948764680449975</v>
      </c>
      <c r="AX27" s="72" t="e">
        <v>#VALUE!</v>
      </c>
      <c r="AY27" s="72">
        <v>44.687978091794591</v>
      </c>
      <c r="AZ27" s="72">
        <v>0.39448573928558361</v>
      </c>
      <c r="BA27" s="72" t="e">
        <v>#VALUE!</v>
      </c>
      <c r="BB27" s="72">
        <v>1.4167661474260054</v>
      </c>
      <c r="BC27" s="72">
        <v>24.276641283674859</v>
      </c>
      <c r="BD27" s="72">
        <v>7.4566033649971164E-2</v>
      </c>
      <c r="BE27" s="72">
        <v>0.13827142467953377</v>
      </c>
      <c r="BF27" s="72">
        <v>0.83255748885075731</v>
      </c>
      <c r="BG27" s="72">
        <v>11.294014400431712</v>
      </c>
      <c r="BH27" s="72" t="e">
        <v>#VALUE!</v>
      </c>
      <c r="BI27" s="72">
        <v>11.238583028964664</v>
      </c>
      <c r="BJ27" s="72">
        <v>0.84238876954802544</v>
      </c>
      <c r="BK27" s="72">
        <v>45.97229694294127</v>
      </c>
      <c r="BL27" s="72">
        <v>2.5401458522761531</v>
      </c>
      <c r="BM27" s="70"/>
      <c r="BN27" s="73" t="s">
        <v>71</v>
      </c>
      <c r="BO27" s="74">
        <v>54675.44091815201</v>
      </c>
      <c r="BP27" s="73">
        <v>7.8504429750823164</v>
      </c>
      <c r="BQ27" s="74">
        <v>71.27733550242796</v>
      </c>
      <c r="BR27" s="74">
        <v>427.30812095187338</v>
      </c>
      <c r="BS27" s="75">
        <v>1.2860061383395431</v>
      </c>
      <c r="BT27" s="74">
        <v>867.49459676235745</v>
      </c>
      <c r="BU27" s="73" t="s">
        <v>71</v>
      </c>
      <c r="BV27" s="75">
        <v>31.771152651320488</v>
      </c>
      <c r="BW27" s="73">
        <v>4.9532997757288815</v>
      </c>
      <c r="BX27" s="75">
        <v>58.955089418503185</v>
      </c>
      <c r="BY27" s="73">
        <v>4.9963122202390169</v>
      </c>
      <c r="BZ27" s="73">
        <v>9.847389820168571</v>
      </c>
      <c r="CA27" s="73">
        <v>1.4632012228627378</v>
      </c>
      <c r="CB27" s="73">
        <v>1.0710062558942932</v>
      </c>
      <c r="CC27" s="73">
        <v>0.45656218723608089</v>
      </c>
      <c r="CD27" s="74">
        <v>25396.961843529294</v>
      </c>
      <c r="CE27" s="75">
        <v>14.072845213972716</v>
      </c>
      <c r="CF27" s="73">
        <v>2.1621039643228568</v>
      </c>
      <c r="CG27" s="73" t="s">
        <v>71</v>
      </c>
      <c r="CH27" s="73">
        <v>2.9239132459583526</v>
      </c>
      <c r="CI27" s="73">
        <v>0.29850339315640179</v>
      </c>
      <c r="CJ27" s="73" t="s">
        <v>71</v>
      </c>
      <c r="CK27" s="74">
        <v>16769.914482300359</v>
      </c>
      <c r="CL27" s="75">
        <v>17.283357729679604</v>
      </c>
      <c r="CM27" s="75">
        <v>50.936535506603938</v>
      </c>
      <c r="CN27" s="73">
        <v>0.17607923761850136</v>
      </c>
      <c r="CO27" s="74">
        <v>5820.5443751274015</v>
      </c>
      <c r="CP27" s="74">
        <v>122.24565396776343</v>
      </c>
      <c r="CQ27" s="73">
        <v>1.1187821551978832</v>
      </c>
      <c r="CR27" s="74">
        <v>4694.7071087596951</v>
      </c>
      <c r="CS27" s="73">
        <v>8.9039812947630086</v>
      </c>
      <c r="CT27" s="75">
        <v>12.468888127620414</v>
      </c>
      <c r="CU27" s="75">
        <v>15.885676210844931</v>
      </c>
      <c r="CV27" s="74">
        <v>449.26343196593245</v>
      </c>
      <c r="CW27" s="73">
        <v>5.8722984320354259</v>
      </c>
      <c r="CX27" s="73">
        <v>3.533709931646797</v>
      </c>
      <c r="CY27" s="73" t="s">
        <v>71</v>
      </c>
      <c r="CZ27" s="75">
        <v>77.991573205825404</v>
      </c>
      <c r="DA27" s="73" t="s">
        <v>71</v>
      </c>
      <c r="DB27" s="73" t="s">
        <v>71</v>
      </c>
      <c r="DC27" s="73">
        <v>0.60189986659933836</v>
      </c>
      <c r="DD27" s="73" t="s">
        <v>71</v>
      </c>
      <c r="DE27" s="73">
        <v>2.1353887081138354</v>
      </c>
      <c r="DF27" s="73">
        <v>1.7286868426402988</v>
      </c>
      <c r="DG27" s="75">
        <v>71.248044382051347</v>
      </c>
      <c r="DH27" s="73">
        <v>0.25288392703231627</v>
      </c>
      <c r="DI27" s="73" t="s">
        <v>71</v>
      </c>
      <c r="DJ27" s="73">
        <v>6.9646904298851817</v>
      </c>
      <c r="DK27" s="74">
        <v>2834.1424555964672</v>
      </c>
      <c r="DL27" s="73">
        <v>0.4878158870079134</v>
      </c>
      <c r="DM27" s="73">
        <v>0.17172913482569935</v>
      </c>
      <c r="DN27" s="73">
        <v>1.5386823750163414</v>
      </c>
      <c r="DO27" s="74">
        <v>107.80446491742028</v>
      </c>
      <c r="DP27" s="73">
        <v>1.1118441641385919</v>
      </c>
      <c r="DQ27" s="73">
        <v>7.9349483396118314</v>
      </c>
      <c r="DR27" s="73">
        <v>1.116193681718316</v>
      </c>
      <c r="DS27" s="75">
        <v>44.826144641489819</v>
      </c>
      <c r="DT27" s="75">
        <v>97.262278129471312</v>
      </c>
      <c r="DU27" s="70"/>
    </row>
    <row r="28" spans="1:125" x14ac:dyDescent="0.3">
      <c r="A28" s="83">
        <v>24</v>
      </c>
      <c r="B28" s="83" t="s">
        <v>260</v>
      </c>
      <c r="C28" s="83" t="s">
        <v>275</v>
      </c>
      <c r="D28" s="83"/>
      <c r="E28" s="56" t="s">
        <v>157</v>
      </c>
      <c r="F28" s="72">
        <v>1.8003698042255538E-2</v>
      </c>
      <c r="G28" s="72">
        <v>2198.7009977430512</v>
      </c>
      <c r="H28" s="72">
        <v>3.3877074658512996</v>
      </c>
      <c r="I28" s="72">
        <v>0.8061019910906182</v>
      </c>
      <c r="J28" s="72">
        <v>101.92209078702074</v>
      </c>
      <c r="K28" s="72">
        <v>0.30870005568913195</v>
      </c>
      <c r="L28" s="72">
        <v>14103.001662264549</v>
      </c>
      <c r="M28" s="72">
        <v>0.15593478412927986</v>
      </c>
      <c r="N28" s="72">
        <v>24.628279858615965</v>
      </c>
      <c r="O28" s="72">
        <v>8.0843855139235004</v>
      </c>
      <c r="P28" s="72">
        <v>3.9417095698687779</v>
      </c>
      <c r="Q28" s="72">
        <v>0.16309232344160893</v>
      </c>
      <c r="R28" s="72">
        <v>9.8714433996869122</v>
      </c>
      <c r="S28" s="72">
        <v>2.0880940850354626</v>
      </c>
      <c r="T28" s="72">
        <v>0.98574137378953841</v>
      </c>
      <c r="U28" s="72">
        <v>0.66916313378147618</v>
      </c>
      <c r="V28" s="72">
        <v>22130.984399887522</v>
      </c>
      <c r="W28" s="72">
        <v>1.1141656829095694</v>
      </c>
      <c r="X28" s="72">
        <v>3.0201825739824408</v>
      </c>
      <c r="Y28" s="72">
        <v>7.6570406669639435E-2</v>
      </c>
      <c r="Z28" s="72">
        <v>4.8197900124729728E-2</v>
      </c>
      <c r="AA28" s="72">
        <v>0.3855287871286282</v>
      </c>
      <c r="AB28" s="72" t="e">
        <v>#VALUE!</v>
      </c>
      <c r="AC28" s="72">
        <v>440.54051301403121</v>
      </c>
      <c r="AD28" s="72">
        <v>10.464881672891696</v>
      </c>
      <c r="AE28" s="72">
        <v>5.5470618110045606</v>
      </c>
      <c r="AF28" s="72">
        <v>0.10422828707920734</v>
      </c>
      <c r="AG28" s="72">
        <v>5312.3288955801308</v>
      </c>
      <c r="AH28" s="72">
        <v>1278.1551853271676</v>
      </c>
      <c r="AI28" s="72">
        <v>0.17271047384620988</v>
      </c>
      <c r="AJ28" s="72">
        <v>111.93368949404433</v>
      </c>
      <c r="AK28" s="72" t="e">
        <v>#VALUE!</v>
      </c>
      <c r="AL28" s="72">
        <v>13.061394413741457</v>
      </c>
      <c r="AM28" s="72">
        <v>11.260534126276713</v>
      </c>
      <c r="AN28" s="72">
        <v>725.47690273675869</v>
      </c>
      <c r="AO28" s="72">
        <v>8.4800659099237876</v>
      </c>
      <c r="AP28" s="72">
        <v>3.1940799231526875</v>
      </c>
      <c r="AQ28" s="72" t="e">
        <v>#VALUE!</v>
      </c>
      <c r="AR28" s="72">
        <v>4.3410562773194101</v>
      </c>
      <c r="AS28" s="72" t="e">
        <v>#VALUE!</v>
      </c>
      <c r="AT28" s="72">
        <v>1.061230331614506E-2</v>
      </c>
      <c r="AU28" s="72">
        <v>4.178681352507034E-2</v>
      </c>
      <c r="AV28" s="72">
        <v>0.37936788878396266</v>
      </c>
      <c r="AW28" s="72">
        <v>2.9085711422223435</v>
      </c>
      <c r="AX28" s="72" t="e">
        <v>#VALUE!</v>
      </c>
      <c r="AY28" s="72">
        <v>40.060691128429809</v>
      </c>
      <c r="AZ28" s="72">
        <v>0.396629506057739</v>
      </c>
      <c r="BA28" s="72" t="e">
        <v>#VALUE!</v>
      </c>
      <c r="BB28" s="72">
        <v>1.5016120905218782</v>
      </c>
      <c r="BC28" s="72">
        <v>23.774628537139218</v>
      </c>
      <c r="BD28" s="72">
        <v>6.595358740353971E-2</v>
      </c>
      <c r="BE28" s="72">
        <v>0.13028550762207874</v>
      </c>
      <c r="BF28" s="72">
        <v>0.78224235245609997</v>
      </c>
      <c r="BG28" s="72">
        <v>9.9546151878692939</v>
      </c>
      <c r="BH28" s="72" t="e">
        <v>#VALUE!</v>
      </c>
      <c r="BI28" s="72">
        <v>10.878089342346966</v>
      </c>
      <c r="BJ28" s="72">
        <v>0.80924627002854199</v>
      </c>
      <c r="BK28" s="72">
        <v>41.212779885128661</v>
      </c>
      <c r="BL28" s="72">
        <v>2.203496675433672</v>
      </c>
      <c r="BM28" s="70"/>
      <c r="BN28" s="73" t="s">
        <v>71</v>
      </c>
      <c r="BO28" s="74">
        <v>36579.305859727108</v>
      </c>
      <c r="BP28" s="73">
        <v>4.7326067689729445</v>
      </c>
      <c r="BQ28" s="74">
        <v>46.889152890159217</v>
      </c>
      <c r="BR28" s="74">
        <v>312.52200715339842</v>
      </c>
      <c r="BS28" s="75">
        <v>0.81691972389414358</v>
      </c>
      <c r="BT28" s="74">
        <v>637.53415903237737</v>
      </c>
      <c r="BU28" s="73" t="s">
        <v>71</v>
      </c>
      <c r="BV28" s="75">
        <v>21.781219870777054</v>
      </c>
      <c r="BW28" s="73">
        <v>3.2613539632557824</v>
      </c>
      <c r="BX28" s="75">
        <v>37.267848424882317</v>
      </c>
      <c r="BY28" s="73">
        <v>3.1957142458164389</v>
      </c>
      <c r="BZ28" s="73">
        <v>6.4475489725520445</v>
      </c>
      <c r="CA28" s="73">
        <v>0.9938667039653124</v>
      </c>
      <c r="CB28" s="73">
        <v>0.7157438565897879</v>
      </c>
      <c r="CC28" s="73">
        <v>0.35073313753419139</v>
      </c>
      <c r="CD28" s="74">
        <v>16626.932582659414</v>
      </c>
      <c r="CE28" s="73">
        <v>9.2715584001517755</v>
      </c>
      <c r="CF28" s="73">
        <v>1.4027173855563977</v>
      </c>
      <c r="CG28" s="73" t="s">
        <v>71</v>
      </c>
      <c r="CH28" s="73">
        <v>1.8609706094584015</v>
      </c>
      <c r="CI28" s="73">
        <v>0.21366136776488859</v>
      </c>
      <c r="CJ28" s="73" t="s">
        <v>71</v>
      </c>
      <c r="CK28" s="74">
        <v>11129.746936559761</v>
      </c>
      <c r="CL28" s="75">
        <v>11.897291877476887</v>
      </c>
      <c r="CM28" s="75">
        <v>32.654735317772946</v>
      </c>
      <c r="CN28" s="73">
        <v>0.13260342952490203</v>
      </c>
      <c r="CO28" s="74">
        <v>3922.3028333805873</v>
      </c>
      <c r="CP28" s="75">
        <v>81.118242094800124</v>
      </c>
      <c r="CQ28" s="73">
        <v>0.68522827525080598</v>
      </c>
      <c r="CR28" s="74">
        <v>3493.6247480901507</v>
      </c>
      <c r="CS28" s="73">
        <v>5.8176381738669702</v>
      </c>
      <c r="CT28" s="73">
        <v>9.007461090091013</v>
      </c>
      <c r="CU28" s="75">
        <v>10.396077084456691</v>
      </c>
      <c r="CV28" s="74">
        <v>236.77041789511759</v>
      </c>
      <c r="CW28" s="73">
        <v>4.0829016156215641</v>
      </c>
      <c r="CX28" s="73">
        <v>2.4609218164235513</v>
      </c>
      <c r="CY28" s="73" t="s">
        <v>71</v>
      </c>
      <c r="CZ28" s="75">
        <v>51.65550162485092</v>
      </c>
      <c r="DA28" s="73" t="s">
        <v>71</v>
      </c>
      <c r="DB28" s="73" t="s">
        <v>71</v>
      </c>
      <c r="DC28" s="73">
        <v>0.39971239721742807</v>
      </c>
      <c r="DD28" s="73" t="s">
        <v>71</v>
      </c>
      <c r="DE28" s="73">
        <v>1.5120263923227797</v>
      </c>
      <c r="DF28" s="73">
        <v>1.0883703677991066</v>
      </c>
      <c r="DG28" s="75">
        <v>52.951650721262432</v>
      </c>
      <c r="DH28" s="73">
        <v>0.16900222066741702</v>
      </c>
      <c r="DI28" s="73" t="s">
        <v>71</v>
      </c>
      <c r="DJ28" s="73">
        <v>4.6064694170913771</v>
      </c>
      <c r="DK28" s="74">
        <v>1867.0735489398371</v>
      </c>
      <c r="DL28" s="73">
        <v>0.3123272563357708</v>
      </c>
      <c r="DM28" s="73">
        <v>0.12081535995878116</v>
      </c>
      <c r="DN28" s="73">
        <v>0.98641402062489902</v>
      </c>
      <c r="DO28" s="75">
        <v>70.21619390599372</v>
      </c>
      <c r="DP28" s="73">
        <v>0.81266279686638887</v>
      </c>
      <c r="DQ28" s="73">
        <v>5.4965334661322585</v>
      </c>
      <c r="DR28" s="73">
        <v>0.82232305701301178</v>
      </c>
      <c r="DS28" s="75">
        <v>31.061113629332876</v>
      </c>
      <c r="DT28" s="75">
        <v>64.357150173441525</v>
      </c>
      <c r="DU28" s="70"/>
    </row>
    <row r="29" spans="1:125" x14ac:dyDescent="0.3">
      <c r="A29" s="83">
        <v>40</v>
      </c>
      <c r="B29" s="83" t="s">
        <v>264</v>
      </c>
      <c r="C29" s="83" t="s">
        <v>273</v>
      </c>
      <c r="D29" s="83"/>
      <c r="E29" s="56" t="s">
        <v>158</v>
      </c>
      <c r="F29" s="72">
        <v>1.8772572208072852E-3</v>
      </c>
      <c r="G29" s="72">
        <v>1703.7590142945635</v>
      </c>
      <c r="H29" s="72">
        <v>7.6849354304172222</v>
      </c>
      <c r="I29" s="72">
        <v>11.904507138102819</v>
      </c>
      <c r="J29" s="72">
        <v>277.04484660038418</v>
      </c>
      <c r="K29" s="72">
        <v>0.40503830096999344</v>
      </c>
      <c r="L29" s="72">
        <v>14530.824931508625</v>
      </c>
      <c r="M29" s="72">
        <v>0.21974148045027461</v>
      </c>
      <c r="N29" s="72">
        <v>20.095901661681047</v>
      </c>
      <c r="O29" s="72">
        <v>9.9260307567101513</v>
      </c>
      <c r="P29" s="72">
        <v>3.4903479602327008</v>
      </c>
      <c r="Q29" s="72">
        <v>8.296217423228501E-2</v>
      </c>
      <c r="R29" s="72">
        <v>8.2245447096710365</v>
      </c>
      <c r="S29" s="72">
        <v>1.7264381373061242</v>
      </c>
      <c r="T29" s="72">
        <v>0.83642211846212555</v>
      </c>
      <c r="U29" s="72">
        <v>0.55629182987216386</v>
      </c>
      <c r="V29" s="72">
        <v>34349.332526460363</v>
      </c>
      <c r="W29" s="72">
        <v>0.81207746529767744</v>
      </c>
      <c r="X29" s="72">
        <v>2.4782542945129857</v>
      </c>
      <c r="Y29" s="72">
        <v>7.5124398943668486E-2</v>
      </c>
      <c r="Z29" s="72">
        <v>2.2502835288531618E-2</v>
      </c>
      <c r="AA29" s="72">
        <v>0.32378875885032171</v>
      </c>
      <c r="AB29" s="72" t="e">
        <v>#VALUE!</v>
      </c>
      <c r="AC29" s="72">
        <v>1472.4033507539662</v>
      </c>
      <c r="AD29" s="72">
        <v>8.6742913174383354</v>
      </c>
      <c r="AE29" s="72">
        <v>3.4799249788907329</v>
      </c>
      <c r="AF29" s="72">
        <v>9.305795903820363E-2</v>
      </c>
      <c r="AG29" s="72">
        <v>3144.5837609584614</v>
      </c>
      <c r="AH29" s="72">
        <v>5778.2256697544963</v>
      </c>
      <c r="AI29" s="72">
        <v>0.41728351499639732</v>
      </c>
      <c r="AJ29" s="72">
        <v>360.7377566352306</v>
      </c>
      <c r="AK29" s="72" t="e">
        <v>#VALUE!</v>
      </c>
      <c r="AL29" s="72">
        <v>10.496707586147425</v>
      </c>
      <c r="AM29" s="72">
        <v>12.196216132326112</v>
      </c>
      <c r="AN29" s="72">
        <v>1079.865674325182</v>
      </c>
      <c r="AO29" s="72">
        <v>6.9890747926025822</v>
      </c>
      <c r="AP29" s="72">
        <v>2.564779856846569</v>
      </c>
      <c r="AQ29" s="72" t="e">
        <v>#VALUE!</v>
      </c>
      <c r="AR29" s="72">
        <v>3.1243190056100025</v>
      </c>
      <c r="AS29" s="72" t="e">
        <v>#VALUE!</v>
      </c>
      <c r="AT29" s="72" t="e">
        <v>#VALUE!</v>
      </c>
      <c r="AU29" s="72">
        <v>4.5255279578963227E-2</v>
      </c>
      <c r="AV29" s="72">
        <v>0.31208944375282294</v>
      </c>
      <c r="AW29" s="72">
        <v>2.2954252436570566</v>
      </c>
      <c r="AX29" s="72" t="e">
        <v>#VALUE!</v>
      </c>
      <c r="AY29" s="72">
        <v>55.214745214317745</v>
      </c>
      <c r="AZ29" s="72">
        <v>0.31836650393809529</v>
      </c>
      <c r="BA29" s="72" t="e">
        <v>#VALUE!</v>
      </c>
      <c r="BB29" s="72">
        <v>0.45609706034784658</v>
      </c>
      <c r="BC29" s="72">
        <v>25.700154854197656</v>
      </c>
      <c r="BD29" s="72">
        <v>6.0364044357849096E-2</v>
      </c>
      <c r="BE29" s="72">
        <v>0.11312213486165573</v>
      </c>
      <c r="BF29" s="72">
        <v>0.79867659991766415</v>
      </c>
      <c r="BG29" s="72">
        <v>10.127207089047435</v>
      </c>
      <c r="BH29" s="72" t="e">
        <v>#VALUE!</v>
      </c>
      <c r="BI29" s="72">
        <v>9.2274440264022246</v>
      </c>
      <c r="BJ29" s="72">
        <v>0.69367228313890661</v>
      </c>
      <c r="BK29" s="72">
        <v>38.091867669801871</v>
      </c>
      <c r="BL29" s="72">
        <v>1.6123433181218088</v>
      </c>
      <c r="BM29" s="70"/>
      <c r="BN29" s="73" t="s">
        <v>71</v>
      </c>
      <c r="BO29" s="74">
        <v>41169.438339014967</v>
      </c>
      <c r="BP29" s="73">
        <v>9.5928324730224048</v>
      </c>
      <c r="BQ29" s="74">
        <v>52.971802114479608</v>
      </c>
      <c r="BR29" s="74">
        <v>354.32001352791673</v>
      </c>
      <c r="BS29" s="75">
        <v>1.3757872360752843</v>
      </c>
      <c r="BT29" s="74">
        <v>1027.6451999114147</v>
      </c>
      <c r="BU29" s="73" t="s">
        <v>71</v>
      </c>
      <c r="BV29" s="75">
        <v>26.039666689678274</v>
      </c>
      <c r="BW29" s="73">
        <v>4.1718510296083187</v>
      </c>
      <c r="BX29" s="75">
        <v>43.581932226305639</v>
      </c>
      <c r="BY29" s="73">
        <v>3.5454949563680773</v>
      </c>
      <c r="BZ29" s="73">
        <v>7.2768959902391304</v>
      </c>
      <c r="CA29" s="73">
        <v>1.1708702906297146</v>
      </c>
      <c r="CB29" s="73">
        <v>0.81756144681218856</v>
      </c>
      <c r="CC29" s="73">
        <v>0.42341784629347196</v>
      </c>
      <c r="CD29" s="74">
        <v>19033.996481431401</v>
      </c>
      <c r="CE29" s="75">
        <v>10.388377886279976</v>
      </c>
      <c r="CF29" s="73">
        <v>1.7127629388819918</v>
      </c>
      <c r="CG29" s="73" t="s">
        <v>71</v>
      </c>
      <c r="CH29" s="73">
        <v>2.3570948245421</v>
      </c>
      <c r="CI29" s="73">
        <v>0.25586826362350418</v>
      </c>
      <c r="CJ29" s="73" t="s">
        <v>71</v>
      </c>
      <c r="CK29" s="74">
        <v>12341.659652246222</v>
      </c>
      <c r="CL29" s="75">
        <v>14.393122945801172</v>
      </c>
      <c r="CM29" s="75">
        <v>39.74523851740927</v>
      </c>
      <c r="CN29" s="73">
        <v>0.13743694411751559</v>
      </c>
      <c r="CO29" s="74">
        <v>3791.673967599178</v>
      </c>
      <c r="CP29" s="74">
        <v>104.48878482127824</v>
      </c>
      <c r="CQ29" s="73">
        <v>1.0559059718172359</v>
      </c>
      <c r="CR29" s="74">
        <v>3638.1198514714788</v>
      </c>
      <c r="CS29" s="73">
        <v>6.3841630750819149</v>
      </c>
      <c r="CT29" s="75">
        <v>10.469975457613254</v>
      </c>
      <c r="CU29" s="75">
        <v>11.562183485656547</v>
      </c>
      <c r="CV29" s="74">
        <v>900.88558232043124</v>
      </c>
      <c r="CW29" s="73">
        <v>5.2558798051027731</v>
      </c>
      <c r="CX29" s="73">
        <v>2.9396089678996304</v>
      </c>
      <c r="CY29" s="73" t="s">
        <v>71</v>
      </c>
      <c r="CZ29" s="75">
        <v>60.563383300690433</v>
      </c>
      <c r="DA29" s="73" t="s">
        <v>71</v>
      </c>
      <c r="DB29" s="73" t="s">
        <v>71</v>
      </c>
      <c r="DC29" s="73">
        <v>0.42015168986732793</v>
      </c>
      <c r="DD29" s="73" t="s">
        <v>71</v>
      </c>
      <c r="DE29" s="73">
        <v>1.7197002056577162</v>
      </c>
      <c r="DF29" s="73">
        <v>1.2642576825234679</v>
      </c>
      <c r="DG29" s="75">
        <v>64.644313238607623</v>
      </c>
      <c r="DH29" s="73">
        <v>0.20071466958699641</v>
      </c>
      <c r="DI29" s="73" t="s">
        <v>71</v>
      </c>
      <c r="DJ29" s="73">
        <v>6.7454770195789049</v>
      </c>
      <c r="DK29" s="74">
        <v>1937.5389198545017</v>
      </c>
      <c r="DL29" s="73">
        <v>0.40187138134829203</v>
      </c>
      <c r="DM29" s="73">
        <v>0.13692191459478473</v>
      </c>
      <c r="DN29" s="73">
        <v>1.2496676074245534</v>
      </c>
      <c r="DO29" s="75">
        <v>74.49782887849986</v>
      </c>
      <c r="DP29" s="73">
        <v>0.71566723151329104</v>
      </c>
      <c r="DQ29" s="73">
        <v>6.490740434327452</v>
      </c>
      <c r="DR29" s="73">
        <v>0.98591107454930327</v>
      </c>
      <c r="DS29" s="75">
        <v>31.262725252254889</v>
      </c>
      <c r="DT29" s="75">
        <v>83.171087375462633</v>
      </c>
      <c r="DU29" s="70"/>
    </row>
    <row r="30" spans="1:125" x14ac:dyDescent="0.3">
      <c r="A30" s="85">
        <v>41</v>
      </c>
      <c r="B30" s="85" t="s">
        <v>264</v>
      </c>
      <c r="C30" s="85" t="s">
        <v>274</v>
      </c>
      <c r="D30" s="85" t="s">
        <v>282</v>
      </c>
      <c r="E30" s="86" t="s">
        <v>159</v>
      </c>
      <c r="F30" s="80">
        <v>6.7642123442676937E-3</v>
      </c>
      <c r="G30" s="80">
        <v>1369.3234958370108</v>
      </c>
      <c r="H30" s="80">
        <v>6.4998517870170609</v>
      </c>
      <c r="I30" s="80">
        <v>2.376348333592456</v>
      </c>
      <c r="J30" s="80">
        <v>213.80911118637948</v>
      </c>
      <c r="K30" s="80">
        <v>0.3480833539997662</v>
      </c>
      <c r="L30" s="80">
        <v>12602.501332373193</v>
      </c>
      <c r="M30" s="80">
        <v>0.17482660150046542</v>
      </c>
      <c r="N30" s="80">
        <v>15.761417950098737</v>
      </c>
      <c r="O30" s="80">
        <v>7.0108352045222553</v>
      </c>
      <c r="P30" s="80">
        <v>2.830535927065541</v>
      </c>
      <c r="Q30" s="80">
        <v>0.11675866366499407</v>
      </c>
      <c r="R30" s="80">
        <v>6.6791438234513256</v>
      </c>
      <c r="S30" s="80">
        <v>1.3239668134868094</v>
      </c>
      <c r="T30" s="80">
        <v>0.65432238800763454</v>
      </c>
      <c r="U30" s="80">
        <v>0.39414678697420641</v>
      </c>
      <c r="V30" s="80">
        <v>24707.191643262631</v>
      </c>
      <c r="W30" s="80">
        <v>0.72769279911394591</v>
      </c>
      <c r="X30" s="80">
        <v>1.8712235104188286</v>
      </c>
      <c r="Y30" s="80">
        <v>5.7656337989326192E-2</v>
      </c>
      <c r="Z30" s="80">
        <v>2.7650012246231176E-2</v>
      </c>
      <c r="AA30" s="80">
        <v>0.2444066938862853</v>
      </c>
      <c r="AB30" s="80" t="e">
        <v>#VALUE!</v>
      </c>
      <c r="AC30" s="80">
        <v>646.57779526416152</v>
      </c>
      <c r="AD30" s="80">
        <v>6.8794618730376049</v>
      </c>
      <c r="AE30" s="80">
        <v>2.6074876720971027</v>
      </c>
      <c r="AF30" s="80">
        <v>7.4662752106420233E-2</v>
      </c>
      <c r="AG30" s="80">
        <v>2509.8576279733875</v>
      </c>
      <c r="AH30" s="80">
        <v>3498.206820778536</v>
      </c>
      <c r="AI30" s="80">
        <v>0.3077992885861075</v>
      </c>
      <c r="AJ30" s="80">
        <v>195.11595058941816</v>
      </c>
      <c r="AK30" s="80" t="e">
        <v>#VALUE!</v>
      </c>
      <c r="AL30" s="80">
        <v>8.1117622867796939</v>
      </c>
      <c r="AM30" s="80">
        <v>8.7991526721231672</v>
      </c>
      <c r="AN30" s="80">
        <v>671.77767528321328</v>
      </c>
      <c r="AO30" s="80">
        <v>5.2313858642091482</v>
      </c>
      <c r="AP30" s="80">
        <v>1.9946794706485946</v>
      </c>
      <c r="AQ30" s="80" t="e">
        <v>#VALUE!</v>
      </c>
      <c r="AR30" s="80">
        <v>2.966178541270895</v>
      </c>
      <c r="AS30" s="80" t="e">
        <v>#VALUE!</v>
      </c>
      <c r="AT30" s="80">
        <v>1.3290834576706104E-2</v>
      </c>
      <c r="AU30" s="80">
        <v>4.6434158788214192E-2</v>
      </c>
      <c r="AV30" s="80">
        <v>0.51836331968151905</v>
      </c>
      <c r="AW30" s="80">
        <v>1.7745347929406139</v>
      </c>
      <c r="AX30" s="80" t="e">
        <v>#VALUE!</v>
      </c>
      <c r="AY30" s="80">
        <v>48.354446137283048</v>
      </c>
      <c r="AZ30" s="80">
        <v>0.2370001483385365</v>
      </c>
      <c r="BA30" s="80" t="e">
        <v>#VALUE!</v>
      </c>
      <c r="BB30" s="80">
        <v>0.35552463473934476</v>
      </c>
      <c r="BC30" s="80">
        <v>24.229486896653754</v>
      </c>
      <c r="BD30" s="80">
        <v>6.1135318671291641E-2</v>
      </c>
      <c r="BE30" s="80">
        <v>8.8023324849863832E-2</v>
      </c>
      <c r="BF30" s="80">
        <v>0.43870116837545226</v>
      </c>
      <c r="BG30" s="80">
        <v>8.3685620876086499</v>
      </c>
      <c r="BH30" s="80" t="e">
        <v>#VALUE!</v>
      </c>
      <c r="BI30" s="80">
        <v>6.9672645309427033</v>
      </c>
      <c r="BJ30" s="80">
        <v>0.5539370149631877</v>
      </c>
      <c r="BK30" s="80">
        <v>27.83426862010333</v>
      </c>
      <c r="BL30" s="80">
        <v>1.612823156101538</v>
      </c>
      <c r="BM30" s="70"/>
      <c r="BN30" s="81" t="e">
        <v>#DIV/0!</v>
      </c>
      <c r="BO30" s="81">
        <v>21947.099441281425</v>
      </c>
      <c r="BP30" s="81">
        <v>3.8423215503859316</v>
      </c>
      <c r="BQ30" s="81">
        <v>18.417237906091472</v>
      </c>
      <c r="BR30" s="81">
        <v>280.670544396163</v>
      </c>
      <c r="BS30" s="81">
        <v>0.36617685344415785</v>
      </c>
      <c r="BT30" s="81">
        <v>2693.4668753541746</v>
      </c>
      <c r="BU30" s="81" t="e">
        <v>#DIV/0!</v>
      </c>
      <c r="BV30" s="81">
        <v>12.252890538906234</v>
      </c>
      <c r="BW30" s="81">
        <v>1.761029925469497</v>
      </c>
      <c r="BX30" s="81">
        <v>13.775758354945367</v>
      </c>
      <c r="BY30" s="81">
        <v>0.96086893158280939</v>
      </c>
      <c r="BZ30" s="81">
        <v>2.1592368490698908</v>
      </c>
      <c r="CA30" s="81">
        <v>0.51791094282317451</v>
      </c>
      <c r="CB30" s="81">
        <v>0.36950545134713991</v>
      </c>
      <c r="CC30" s="81">
        <v>0.30204706742465309</v>
      </c>
      <c r="CD30" s="81">
        <v>11190.261851810192</v>
      </c>
      <c r="CE30" s="81">
        <v>5.5368917369984008</v>
      </c>
      <c r="CF30" s="81">
        <v>0.9307897672474359</v>
      </c>
      <c r="CG30" s="81" t="e">
        <v>#DIV/0!</v>
      </c>
      <c r="CH30" s="81">
        <v>0.9895796379789461</v>
      </c>
      <c r="CI30" s="81">
        <v>0.10522277246380091</v>
      </c>
      <c r="CJ30" s="81" t="e">
        <v>#DIV/0!</v>
      </c>
      <c r="CK30" s="81">
        <v>8271.7031827958599</v>
      </c>
      <c r="CL30" s="81">
        <v>6.8683702950361081</v>
      </c>
      <c r="CM30" s="81">
        <v>13.03761900158182</v>
      </c>
      <c r="CN30" s="81" t="e">
        <v>#DIV/0!</v>
      </c>
      <c r="CO30" s="81">
        <v>1625.635436786215</v>
      </c>
      <c r="CP30" s="81">
        <v>78.146486472773717</v>
      </c>
      <c r="CQ30" s="81">
        <v>0.33377399838148203</v>
      </c>
      <c r="CR30" s="81">
        <v>5405.8021780435756</v>
      </c>
      <c r="CS30" s="81">
        <v>1.5606425575773872</v>
      </c>
      <c r="CT30" s="81">
        <v>4.9666654054606818</v>
      </c>
      <c r="CU30" s="81">
        <v>4.6093739719882372</v>
      </c>
      <c r="CV30" s="81">
        <v>238.49524788513213</v>
      </c>
      <c r="CW30" s="81">
        <v>4.8564130669506227</v>
      </c>
      <c r="CX30" s="81">
        <v>1.3743430554110203</v>
      </c>
      <c r="CY30" s="81" t="e">
        <v>#DIV/0!</v>
      </c>
      <c r="CZ30" s="81">
        <v>30.480243399385074</v>
      </c>
      <c r="DA30" s="81" t="e">
        <v>#DIV/0!</v>
      </c>
      <c r="DB30" s="81" t="e">
        <v>#DIV/0!</v>
      </c>
      <c r="DC30" s="81">
        <v>0.13844024228172913</v>
      </c>
      <c r="DD30" s="81" t="e">
        <v>#DIV/0!</v>
      </c>
      <c r="DE30" s="81">
        <v>0.84310400368731009</v>
      </c>
      <c r="DF30" s="81">
        <v>0.40590596006129165</v>
      </c>
      <c r="DG30" s="81">
        <v>78.333743180262871</v>
      </c>
      <c r="DH30" s="81">
        <v>9.8556870379947065E-2</v>
      </c>
      <c r="DI30" s="81" t="e">
        <v>#DIV/0!</v>
      </c>
      <c r="DJ30" s="81">
        <v>1.8437985276746434</v>
      </c>
      <c r="DK30" s="81">
        <v>535.89756465842777</v>
      </c>
      <c r="DL30" s="81">
        <v>0.18596353801462484</v>
      </c>
      <c r="DM30" s="81" t="e">
        <v>#DIV/0!</v>
      </c>
      <c r="DN30" s="81">
        <v>0.48731822481293785</v>
      </c>
      <c r="DO30" s="81">
        <v>21.458391602048493</v>
      </c>
      <c r="DP30" s="81">
        <v>0.22905409651151409</v>
      </c>
      <c r="DQ30" s="81">
        <v>2.8780898909495929</v>
      </c>
      <c r="DR30" s="81">
        <v>0.35009841591508745</v>
      </c>
      <c r="DS30" s="81">
        <v>11.29125073224672</v>
      </c>
      <c r="DT30" s="81">
        <v>34.288630999836322</v>
      </c>
      <c r="DU30" s="70"/>
    </row>
    <row r="31" spans="1:125" x14ac:dyDescent="0.3">
      <c r="A31" s="83">
        <v>42</v>
      </c>
      <c r="B31" s="83" t="s">
        <v>264</v>
      </c>
      <c r="C31" s="83" t="s">
        <v>275</v>
      </c>
      <c r="D31" s="83"/>
      <c r="E31" s="56" t="s">
        <v>161</v>
      </c>
      <c r="F31" s="72">
        <v>0.10063552316041154</v>
      </c>
      <c r="G31" s="72">
        <v>2152.4519988084662</v>
      </c>
      <c r="H31" s="72">
        <v>9.212162055239693</v>
      </c>
      <c r="I31" s="72">
        <v>9.9708601204970169</v>
      </c>
      <c r="J31" s="72">
        <v>306.56568412903459</v>
      </c>
      <c r="K31" s="72">
        <v>0.54893205562429437</v>
      </c>
      <c r="L31" s="72">
        <v>19069.162485584471</v>
      </c>
      <c r="M31" s="72">
        <v>0.28018111039394794</v>
      </c>
      <c r="N31" s="72">
        <v>22.173571351430507</v>
      </c>
      <c r="O31" s="72">
        <v>12.013580825274071</v>
      </c>
      <c r="P31" s="72">
        <v>4.7335694118262674</v>
      </c>
      <c r="Q31" s="72">
        <v>0.11982159131630048</v>
      </c>
      <c r="R31" s="72">
        <v>10.813494053400944</v>
      </c>
      <c r="S31" s="72">
        <v>1.8295780194689222</v>
      </c>
      <c r="T31" s="72">
        <v>0.91638347372503104</v>
      </c>
      <c r="U31" s="72">
        <v>0.57587722958540821</v>
      </c>
      <c r="V31" s="72">
        <v>41891.043833257296</v>
      </c>
      <c r="W31" s="72">
        <v>0.93544191557532175</v>
      </c>
      <c r="X31" s="72">
        <v>2.5953457751384903</v>
      </c>
      <c r="Y31" s="72">
        <v>8.779833574279948E-2</v>
      </c>
      <c r="Z31" s="72">
        <v>6.4387484615656396E-2</v>
      </c>
      <c r="AA31" s="72">
        <v>0.35601135538727879</v>
      </c>
      <c r="AB31" s="72" t="e">
        <v>#VALUE!</v>
      </c>
      <c r="AC31" s="72">
        <v>803.88389563344128</v>
      </c>
      <c r="AD31" s="72">
        <v>9.6728956127756369</v>
      </c>
      <c r="AE31" s="72">
        <v>3.4313871205083628</v>
      </c>
      <c r="AF31" s="72">
        <v>0.10280091737619208</v>
      </c>
      <c r="AG31" s="72">
        <v>3484.0067161074003</v>
      </c>
      <c r="AH31" s="72">
        <v>5825.1804623496591</v>
      </c>
      <c r="AI31" s="72">
        <v>0.54573386436858362</v>
      </c>
      <c r="AJ31" s="72">
        <v>289.65368271307347</v>
      </c>
      <c r="AK31" s="72" t="e">
        <v>#VALUE!</v>
      </c>
      <c r="AL31" s="72">
        <v>11.490548917073115</v>
      </c>
      <c r="AM31" s="72">
        <v>14.802605492144894</v>
      </c>
      <c r="AN31" s="72">
        <v>1104.0495710015705</v>
      </c>
      <c r="AO31" s="72">
        <v>9.2169816191161029</v>
      </c>
      <c r="AP31" s="72">
        <v>2.8160196768912882</v>
      </c>
      <c r="AQ31" s="72" t="e">
        <v>#VALUE!</v>
      </c>
      <c r="AR31" s="72">
        <v>3.5371600421552412</v>
      </c>
      <c r="AS31" s="72" t="e">
        <v>#VALUE!</v>
      </c>
      <c r="AT31" s="72">
        <v>1.081157452749059E-2</v>
      </c>
      <c r="AU31" s="72">
        <v>5.1748910820324123E-2</v>
      </c>
      <c r="AV31" s="72">
        <v>0.44359388589024051</v>
      </c>
      <c r="AW31" s="72">
        <v>2.5239287875925216</v>
      </c>
      <c r="AX31" s="72">
        <v>4.2559414474930869E-2</v>
      </c>
      <c r="AY31" s="72">
        <v>69.00762109507491</v>
      </c>
      <c r="AZ31" s="72">
        <v>0.34080902576501892</v>
      </c>
      <c r="BA31" s="72" t="e">
        <v>#VALUE!</v>
      </c>
      <c r="BB31" s="72">
        <v>0.74687687505161826</v>
      </c>
      <c r="BC31" s="72">
        <v>35.743701653104125</v>
      </c>
      <c r="BD31" s="72">
        <v>0.10140187014269307</v>
      </c>
      <c r="BE31" s="72">
        <v>0.1223913854014218</v>
      </c>
      <c r="BF31" s="72">
        <v>0.81366507270327348</v>
      </c>
      <c r="BG31" s="72">
        <v>14.039543684375502</v>
      </c>
      <c r="BH31" s="72" t="e">
        <v>#VALUE!</v>
      </c>
      <c r="BI31" s="72">
        <v>10.800816256575375</v>
      </c>
      <c r="BJ31" s="72">
        <v>0.74673918286026164</v>
      </c>
      <c r="BK31" s="72">
        <v>46.163419171351478</v>
      </c>
      <c r="BL31" s="72">
        <v>2.4686143256868309</v>
      </c>
      <c r="BM31" s="70"/>
      <c r="BN31" s="73">
        <v>0.51165645440678398</v>
      </c>
      <c r="BO31" s="74">
        <v>45781.172700924733</v>
      </c>
      <c r="BP31" s="75">
        <v>15.550422053924349</v>
      </c>
      <c r="BQ31" s="74">
        <v>64.966017139332536</v>
      </c>
      <c r="BR31" s="74">
        <v>322.32612679545593</v>
      </c>
      <c r="BS31" s="75">
        <v>0.90301034767336075</v>
      </c>
      <c r="BT31" s="74">
        <v>914.19467298141421</v>
      </c>
      <c r="BU31" s="73" t="s">
        <v>71</v>
      </c>
      <c r="BV31" s="75">
        <v>29.380988084218195</v>
      </c>
      <c r="BW31" s="73">
        <v>4.8255246877897404</v>
      </c>
      <c r="BX31" s="75">
        <v>56.262624176536754</v>
      </c>
      <c r="BY31" s="73">
        <v>4.4225827694355644</v>
      </c>
      <c r="BZ31" s="73">
        <v>8.190811850437095</v>
      </c>
      <c r="CA31" s="73">
        <v>1.2900954023528133</v>
      </c>
      <c r="CB31" s="73">
        <v>0.92304497708561473</v>
      </c>
      <c r="CC31" s="73">
        <v>0.45966877891772279</v>
      </c>
      <c r="CD31" s="74">
        <v>24999.126573760816</v>
      </c>
      <c r="CE31" s="75">
        <v>12.866803826745164</v>
      </c>
      <c r="CF31" s="73">
        <v>1.9645369873009759</v>
      </c>
      <c r="CG31" s="73" t="s">
        <v>71</v>
      </c>
      <c r="CH31" s="73">
        <v>3.1494735414193848</v>
      </c>
      <c r="CI31" s="73">
        <v>0.27555964270907923</v>
      </c>
      <c r="CJ31" s="73" t="s">
        <v>71</v>
      </c>
      <c r="CK31" s="74">
        <v>13277.047838100791</v>
      </c>
      <c r="CL31" s="75">
        <v>16.094248862532588</v>
      </c>
      <c r="CM31" s="75">
        <v>41.433657469259749</v>
      </c>
      <c r="CN31" s="73">
        <v>0.15923386642710396</v>
      </c>
      <c r="CO31" s="74">
        <v>4543.6610690949174</v>
      </c>
      <c r="CP31" s="74">
        <v>133.84741791051658</v>
      </c>
      <c r="CQ31" s="73">
        <v>1.8897700718477652</v>
      </c>
      <c r="CR31" s="74">
        <v>2856.4565914621662</v>
      </c>
      <c r="CS31" s="73">
        <v>9.0067443364670527</v>
      </c>
      <c r="CT31" s="75">
        <v>11.821921650569433</v>
      </c>
      <c r="CU31" s="75">
        <v>14.544208991284446</v>
      </c>
      <c r="CV31" s="74">
        <v>964.41908339301233</v>
      </c>
      <c r="CW31" s="73">
        <v>5.6059036120454913</v>
      </c>
      <c r="CX31" s="73">
        <v>3.2862272936731616</v>
      </c>
      <c r="CY31" s="73" t="s">
        <v>71</v>
      </c>
      <c r="CZ31" s="75">
        <v>74.056605177218927</v>
      </c>
      <c r="DA31" s="73" t="s">
        <v>71</v>
      </c>
      <c r="DB31" s="73" t="s">
        <v>71</v>
      </c>
      <c r="DC31" s="73">
        <v>0.60590747313233972</v>
      </c>
      <c r="DD31" s="73" t="s">
        <v>71</v>
      </c>
      <c r="DE31" s="73">
        <v>1.9446256689811592</v>
      </c>
      <c r="DF31" s="73">
        <v>1.8565783584287088</v>
      </c>
      <c r="DG31" s="75">
        <v>63.542703138092278</v>
      </c>
      <c r="DH31" s="73">
        <v>0.22006727393755018</v>
      </c>
      <c r="DI31" s="73" t="s">
        <v>71</v>
      </c>
      <c r="DJ31" s="73">
        <v>7.8118352956281685</v>
      </c>
      <c r="DK31" s="74">
        <v>2334.3426076480891</v>
      </c>
      <c r="DL31" s="73">
        <v>0.48167775455239786</v>
      </c>
      <c r="DM31" s="73">
        <v>0.15186933137910044</v>
      </c>
      <c r="DN31" s="73">
        <v>1.3575434547384491</v>
      </c>
      <c r="DO31" s="75">
        <v>94.442217488194942</v>
      </c>
      <c r="DP31" s="73">
        <v>1.3292021117899626</v>
      </c>
      <c r="DQ31" s="73">
        <v>7.5876318068361259</v>
      </c>
      <c r="DR31" s="73">
        <v>1.0200663333299933</v>
      </c>
      <c r="DS31" s="75">
        <v>38.151105705062037</v>
      </c>
      <c r="DT31" s="75">
        <v>93.37706382449521</v>
      </c>
      <c r="DU31" s="70"/>
    </row>
    <row r="32" spans="1:125" x14ac:dyDescent="0.3">
      <c r="A32" s="83">
        <v>37</v>
      </c>
      <c r="B32" s="83" t="s">
        <v>272</v>
      </c>
      <c r="C32" s="83" t="s">
        <v>273</v>
      </c>
      <c r="D32" s="83"/>
      <c r="E32" s="56" t="s">
        <v>162</v>
      </c>
      <c r="F32" s="72">
        <v>5.2756448417025342E-2</v>
      </c>
      <c r="G32" s="72">
        <v>1651.8695888274542</v>
      </c>
      <c r="H32" s="72">
        <v>3.4939859741166819</v>
      </c>
      <c r="I32" s="72">
        <v>5.7241383583370782</v>
      </c>
      <c r="J32" s="72">
        <v>302.56918740319662</v>
      </c>
      <c r="K32" s="72">
        <v>0.20695925921273084</v>
      </c>
      <c r="L32" s="72">
        <v>16863.290329779895</v>
      </c>
      <c r="M32" s="72">
        <v>9.8766592705655035E-2</v>
      </c>
      <c r="N32" s="72">
        <v>15.330283265049529</v>
      </c>
      <c r="O32" s="72">
        <v>6.1090775892445679</v>
      </c>
      <c r="P32" s="72">
        <v>3.1977267591186354</v>
      </c>
      <c r="Q32" s="72">
        <v>4.5204711687471907E-2</v>
      </c>
      <c r="R32" s="72">
        <v>5.0093905407250876</v>
      </c>
      <c r="S32" s="72">
        <v>0.97532849990101356</v>
      </c>
      <c r="T32" s="72">
        <v>0.48103865348809055</v>
      </c>
      <c r="U32" s="72">
        <v>0.33449954727626208</v>
      </c>
      <c r="V32" s="72">
        <v>28639.905145011056</v>
      </c>
      <c r="W32" s="72">
        <v>0.65873510868588436</v>
      </c>
      <c r="X32" s="72">
        <v>1.4593088305863251</v>
      </c>
      <c r="Y32" s="72">
        <v>4.8923586856350336E-2</v>
      </c>
      <c r="Z32" s="72">
        <v>3.2691641090382972E-2</v>
      </c>
      <c r="AA32" s="72">
        <v>0.18125368760384741</v>
      </c>
      <c r="AB32" s="72" t="e">
        <v>#VALUE!</v>
      </c>
      <c r="AC32" s="72">
        <v>1103.1819154769953</v>
      </c>
      <c r="AD32" s="72">
        <v>6.4541107636206725</v>
      </c>
      <c r="AE32" s="72">
        <v>2.3097839618218652</v>
      </c>
      <c r="AF32" s="72">
        <v>5.0619058993720795E-2</v>
      </c>
      <c r="AG32" s="72">
        <v>2780.8623916864917</v>
      </c>
      <c r="AH32" s="72">
        <v>6920.3628979193609</v>
      </c>
      <c r="AI32" s="72">
        <v>0.38291610420376981</v>
      </c>
      <c r="AJ32" s="72">
        <v>462.52653407716571</v>
      </c>
      <c r="AK32" s="72" t="e">
        <v>#VALUE!</v>
      </c>
      <c r="AL32" s="72">
        <v>7.1936502307913575</v>
      </c>
      <c r="AM32" s="72">
        <v>6.2669719019781667</v>
      </c>
      <c r="AN32" s="72">
        <v>1063.6420987311694</v>
      </c>
      <c r="AO32" s="72">
        <v>4.1879221335427994</v>
      </c>
      <c r="AP32" s="72">
        <v>1.8186034057667047</v>
      </c>
      <c r="AQ32" s="72" t="e">
        <v>#VALUE!</v>
      </c>
      <c r="AR32" s="72">
        <v>1.9216519676520656</v>
      </c>
      <c r="AS32" s="72" t="e">
        <v>#VALUE!</v>
      </c>
      <c r="AT32" s="72">
        <v>2.3298478138246908E-2</v>
      </c>
      <c r="AU32" s="72">
        <v>1.7495681634038293E-2</v>
      </c>
      <c r="AV32" s="72">
        <v>0.17273676634320698</v>
      </c>
      <c r="AW32" s="72">
        <v>1.4788553031768303</v>
      </c>
      <c r="AX32" s="72" t="e">
        <v>#VALUE!</v>
      </c>
      <c r="AY32" s="72">
        <v>55.364911322074498</v>
      </c>
      <c r="AZ32" s="72">
        <v>0.18832890109943645</v>
      </c>
      <c r="BA32" s="72" t="e">
        <v>#VALUE!</v>
      </c>
      <c r="BB32" s="72">
        <v>0.49116079935606455</v>
      </c>
      <c r="BC32" s="72">
        <v>28.66603723784263</v>
      </c>
      <c r="BD32" s="72">
        <v>3.2318354317642004E-2</v>
      </c>
      <c r="BE32" s="72">
        <v>6.4219862077860623E-2</v>
      </c>
      <c r="BF32" s="72">
        <v>0.38269876388483426</v>
      </c>
      <c r="BG32" s="72">
        <v>7.7937970917450983</v>
      </c>
      <c r="BH32" s="72" t="e">
        <v>#VALUE!</v>
      </c>
      <c r="BI32" s="72">
        <v>5.4401828124824538</v>
      </c>
      <c r="BJ32" s="72">
        <v>0.38139844984803511</v>
      </c>
      <c r="BK32" s="72">
        <v>34.027663918737666</v>
      </c>
      <c r="BL32" s="72">
        <v>1.6703784389221956</v>
      </c>
      <c r="BM32" s="70"/>
      <c r="BN32" s="73" t="s">
        <v>71</v>
      </c>
      <c r="BO32" s="74">
        <v>24866.74860737738</v>
      </c>
      <c r="BP32" s="73">
        <v>3.384037256435251</v>
      </c>
      <c r="BQ32" s="74">
        <v>18.936954684444679</v>
      </c>
      <c r="BR32" s="74">
        <v>245.63465823769005</v>
      </c>
      <c r="BS32" s="75">
        <v>0.84293773560379592</v>
      </c>
      <c r="BT32" s="74">
        <v>1412.3312574688557</v>
      </c>
      <c r="BU32" s="73" t="s">
        <v>71</v>
      </c>
      <c r="BV32" s="75">
        <v>22.712323949259851</v>
      </c>
      <c r="BW32" s="73">
        <v>2.930467776999472</v>
      </c>
      <c r="BX32" s="75">
        <v>27.229836068795102</v>
      </c>
      <c r="BY32" s="73">
        <v>1.8247646756285234</v>
      </c>
      <c r="BZ32" s="73">
        <v>4.7097175726149407</v>
      </c>
      <c r="CA32" s="73">
        <v>0.95698408972417093</v>
      </c>
      <c r="CB32" s="73">
        <v>0.67179005961795846</v>
      </c>
      <c r="CC32" s="73">
        <v>0.35483574733454037</v>
      </c>
      <c r="CD32" s="74">
        <v>12522.850366904333</v>
      </c>
      <c r="CE32" s="73">
        <v>6.433034167367536</v>
      </c>
      <c r="CF32" s="73">
        <v>1.6394431888435073</v>
      </c>
      <c r="CG32" s="73" t="s">
        <v>71</v>
      </c>
      <c r="CH32" s="73">
        <v>1.9695469497958706</v>
      </c>
      <c r="CI32" s="73">
        <v>0.21422902297767557</v>
      </c>
      <c r="CJ32" s="73" t="s">
        <v>71</v>
      </c>
      <c r="CK32" s="74">
        <v>8239.0073765747766</v>
      </c>
      <c r="CL32" s="75">
        <v>11.739082664485455</v>
      </c>
      <c r="CM32" s="75">
        <v>20.121434891479129</v>
      </c>
      <c r="CN32" s="73">
        <v>0.11663277588290788</v>
      </c>
      <c r="CO32" s="74">
        <v>2470.2582213802307</v>
      </c>
      <c r="CP32" s="75">
        <v>92.790147140874367</v>
      </c>
      <c r="CQ32" s="73">
        <v>0.63923454201831764</v>
      </c>
      <c r="CR32" s="74">
        <v>3581.3593136954214</v>
      </c>
      <c r="CS32" s="73">
        <v>5.0217228333900934</v>
      </c>
      <c r="CT32" s="73">
        <v>9.1362067866412353</v>
      </c>
      <c r="CU32" s="73">
        <v>7.2613904390536872</v>
      </c>
      <c r="CV32" s="74">
        <v>473.07493034260483</v>
      </c>
      <c r="CW32" s="73">
        <v>4.1110123338138722</v>
      </c>
      <c r="CX32" s="73">
        <v>2.5456203998604843</v>
      </c>
      <c r="CY32" s="73" t="s">
        <v>71</v>
      </c>
      <c r="CZ32" s="75">
        <v>37.627389463432358</v>
      </c>
      <c r="DA32" s="73" t="s">
        <v>71</v>
      </c>
      <c r="DB32" s="73" t="s">
        <v>71</v>
      </c>
      <c r="DC32" s="73">
        <v>0.26862928232525124</v>
      </c>
      <c r="DD32" s="73" t="s">
        <v>71</v>
      </c>
      <c r="DE32" s="73">
        <v>1.5215767065236854</v>
      </c>
      <c r="DF32" s="73">
        <v>0.87819372190266787</v>
      </c>
      <c r="DG32" s="75">
        <v>58.755488282833745</v>
      </c>
      <c r="DH32" s="73">
        <v>0.17776659638927769</v>
      </c>
      <c r="DI32" s="73" t="s">
        <v>71</v>
      </c>
      <c r="DJ32" s="73">
        <v>4.7072549528150471</v>
      </c>
      <c r="DK32" s="74">
        <v>1540.1752610796163</v>
      </c>
      <c r="DL32" s="73">
        <v>0.2270672709731881</v>
      </c>
      <c r="DM32" s="73">
        <v>0.10388483275161782</v>
      </c>
      <c r="DN32" s="73">
        <v>0.90929873574532949</v>
      </c>
      <c r="DO32" s="75">
        <v>41.785768630415362</v>
      </c>
      <c r="DP32" s="73">
        <v>0.60444264570442729</v>
      </c>
      <c r="DQ32" s="73">
        <v>5.2845502682384735</v>
      </c>
      <c r="DR32" s="73">
        <v>0.72530325955169894</v>
      </c>
      <c r="DS32" s="75">
        <v>20.389898373582831</v>
      </c>
      <c r="DT32" s="75">
        <v>72.134209516652675</v>
      </c>
      <c r="DU32" s="70"/>
    </row>
    <row r="33" spans="1:125" x14ac:dyDescent="0.3">
      <c r="A33" s="83">
        <v>38</v>
      </c>
      <c r="B33" s="83" t="s">
        <v>272</v>
      </c>
      <c r="C33" s="83" t="s">
        <v>274</v>
      </c>
      <c r="D33" s="83"/>
      <c r="E33" s="56" t="s">
        <v>163</v>
      </c>
      <c r="F33" s="72">
        <v>3.6813069001590135E-2</v>
      </c>
      <c r="G33" s="72">
        <v>1780.7795862457529</v>
      </c>
      <c r="H33" s="72">
        <v>3.9927484798481871</v>
      </c>
      <c r="I33" s="72">
        <v>6.1692857881850145</v>
      </c>
      <c r="J33" s="72">
        <v>360.2351037599168</v>
      </c>
      <c r="K33" s="72">
        <v>0.22533866094564972</v>
      </c>
      <c r="L33" s="72">
        <v>19572.723457833115</v>
      </c>
      <c r="M33" s="72">
        <v>0.12711403240621283</v>
      </c>
      <c r="N33" s="72">
        <v>16.80312048451022</v>
      </c>
      <c r="O33" s="72">
        <v>7.519979446867568</v>
      </c>
      <c r="P33" s="72">
        <v>3.5401353255727379</v>
      </c>
      <c r="Q33" s="72">
        <v>4.1814019780081452E-2</v>
      </c>
      <c r="R33" s="72">
        <v>5.3533655514803238</v>
      </c>
      <c r="S33" s="72">
        <v>1.1829956829449315</v>
      </c>
      <c r="T33" s="72">
        <v>0.57232399003718115</v>
      </c>
      <c r="U33" s="72">
        <v>0.39001699973931458</v>
      </c>
      <c r="V33" s="72">
        <v>33227.107158553874</v>
      </c>
      <c r="W33" s="72">
        <v>0.72419265037615621</v>
      </c>
      <c r="X33" s="72">
        <v>1.7201829316117432</v>
      </c>
      <c r="Y33" s="72">
        <v>5.6209452585069077E-2</v>
      </c>
      <c r="Z33" s="72">
        <v>4.4665617236644611E-2</v>
      </c>
      <c r="AA33" s="72">
        <v>0.21607829538204346</v>
      </c>
      <c r="AB33" s="72" t="e">
        <v>#VALUE!</v>
      </c>
      <c r="AC33" s="72">
        <v>1265.605074936456</v>
      </c>
      <c r="AD33" s="72">
        <v>7.0808086821946379</v>
      </c>
      <c r="AE33" s="72">
        <v>2.5220280579943348</v>
      </c>
      <c r="AF33" s="72">
        <v>6.3086615524565223E-2</v>
      </c>
      <c r="AG33" s="72">
        <v>3006.3737732672462</v>
      </c>
      <c r="AH33" s="72">
        <v>8216.8545898606844</v>
      </c>
      <c r="AI33" s="72">
        <v>0.4224210473141215</v>
      </c>
      <c r="AJ33" s="72">
        <v>552.6015563671607</v>
      </c>
      <c r="AK33" s="72" t="e">
        <v>#VALUE!</v>
      </c>
      <c r="AL33" s="72">
        <v>7.9239128268680892</v>
      </c>
      <c r="AM33" s="72">
        <v>6.8994688778699844</v>
      </c>
      <c r="AN33" s="72">
        <v>1159.272570391053</v>
      </c>
      <c r="AO33" s="72">
        <v>4.7655189595995946</v>
      </c>
      <c r="AP33" s="72">
        <v>1.9991546974393268</v>
      </c>
      <c r="AQ33" s="72" t="e">
        <v>#VALUE!</v>
      </c>
      <c r="AR33" s="72">
        <v>1.9349751906567059</v>
      </c>
      <c r="AS33" s="72" t="e">
        <v>#VALUE!</v>
      </c>
      <c r="AT33" s="72">
        <v>8.4638061582558658E-3</v>
      </c>
      <c r="AU33" s="72">
        <v>2.1695843428114817E-2</v>
      </c>
      <c r="AV33" s="72">
        <v>0.31036227896385743</v>
      </c>
      <c r="AW33" s="72">
        <v>1.7225342337792213</v>
      </c>
      <c r="AX33" s="72" t="e">
        <v>#VALUE!</v>
      </c>
      <c r="AY33" s="72">
        <v>65.318874103511888</v>
      </c>
      <c r="AZ33" s="72">
        <v>0.21761374041992579</v>
      </c>
      <c r="BA33" s="72" t="e">
        <v>#VALUE!</v>
      </c>
      <c r="BB33" s="72">
        <v>0.60324232447168102</v>
      </c>
      <c r="BC33" s="72">
        <v>29.316942895470838</v>
      </c>
      <c r="BD33" s="72">
        <v>3.1948458781191236E-2</v>
      </c>
      <c r="BE33" s="72">
        <v>7.5659459007620694E-2</v>
      </c>
      <c r="BF33" s="72">
        <v>0.44616383640255691</v>
      </c>
      <c r="BG33" s="72">
        <v>8.2655131485269884</v>
      </c>
      <c r="BH33" s="72" t="e">
        <v>#VALUE!</v>
      </c>
      <c r="BI33" s="72">
        <v>6.4452932137587107</v>
      </c>
      <c r="BJ33" s="72">
        <v>0.45569265707166839</v>
      </c>
      <c r="BK33" s="72">
        <v>38.216178368859637</v>
      </c>
      <c r="BL33" s="72">
        <v>2.0415563038995499</v>
      </c>
      <c r="BM33" s="70"/>
      <c r="BN33" s="73" t="s">
        <v>71</v>
      </c>
      <c r="BO33" s="74">
        <v>26443.246325650147</v>
      </c>
      <c r="BP33" s="73">
        <v>4.4761696999560803</v>
      </c>
      <c r="BQ33" s="74">
        <v>20.982729694615415</v>
      </c>
      <c r="BR33" s="74">
        <v>233.37915261343167</v>
      </c>
      <c r="BS33" s="75">
        <v>0.61671963941849894</v>
      </c>
      <c r="BT33" s="74">
        <v>1233.4149339933367</v>
      </c>
      <c r="BU33" s="73" t="s">
        <v>71</v>
      </c>
      <c r="BV33" s="75">
        <v>23.490440758281689</v>
      </c>
      <c r="BW33" s="73">
        <v>2.8749265634315591</v>
      </c>
      <c r="BX33" s="75">
        <v>31.338778253201742</v>
      </c>
      <c r="BY33" s="73">
        <v>2.0811746553584571</v>
      </c>
      <c r="BZ33" s="73">
        <v>5.1894892745422663</v>
      </c>
      <c r="CA33" s="73">
        <v>0.96262461484481376</v>
      </c>
      <c r="CB33" s="73">
        <v>0.64372480431520462</v>
      </c>
      <c r="CC33" s="73">
        <v>0.34013850331925166</v>
      </c>
      <c r="CD33" s="74">
        <v>14300.573863967984</v>
      </c>
      <c r="CE33" s="73">
        <v>7.0168787846930201</v>
      </c>
      <c r="CF33" s="73">
        <v>1.539557915860098</v>
      </c>
      <c r="CG33" s="73" t="s">
        <v>71</v>
      </c>
      <c r="CH33" s="73">
        <v>2.0124216155581935</v>
      </c>
      <c r="CI33" s="73">
        <v>0.20110302893252427</v>
      </c>
      <c r="CJ33" s="73" t="s">
        <v>71</v>
      </c>
      <c r="CK33" s="74">
        <v>8374.6939275349396</v>
      </c>
      <c r="CL33" s="75">
        <v>12.299445120392617</v>
      </c>
      <c r="CM33" s="75">
        <v>21.910174481395845</v>
      </c>
      <c r="CN33" s="73">
        <v>0.10620829444192814</v>
      </c>
      <c r="CO33" s="74">
        <v>2558.8285515073962</v>
      </c>
      <c r="CP33" s="74">
        <v>102.51918659823762</v>
      </c>
      <c r="CQ33" s="73">
        <v>0.66754291864649717</v>
      </c>
      <c r="CR33" s="74">
        <v>3065.1594360097743</v>
      </c>
      <c r="CS33" s="73">
        <v>5.1601748758524009</v>
      </c>
      <c r="CT33" s="73">
        <v>9.533154670053074</v>
      </c>
      <c r="CU33" s="73">
        <v>7.9803416606189383</v>
      </c>
      <c r="CV33" s="74">
        <v>573.45294841081159</v>
      </c>
      <c r="CW33" s="73">
        <v>4.2120423874739714</v>
      </c>
      <c r="CX33" s="73">
        <v>2.6591830177678997</v>
      </c>
      <c r="CY33" s="73" t="s">
        <v>71</v>
      </c>
      <c r="CZ33" s="75">
        <v>40.76708776621355</v>
      </c>
      <c r="DA33" s="73" t="s">
        <v>71</v>
      </c>
      <c r="DB33" s="73" t="s">
        <v>71</v>
      </c>
      <c r="DC33" s="73">
        <v>0.2573013038442859</v>
      </c>
      <c r="DD33" s="73" t="s">
        <v>71</v>
      </c>
      <c r="DE33" s="73">
        <v>1.7418618068957283</v>
      </c>
      <c r="DF33" s="73">
        <v>0.87305532107029971</v>
      </c>
      <c r="DG33" s="75">
        <v>53.865578506365381</v>
      </c>
      <c r="DH33" s="73">
        <v>0.16157013016924787</v>
      </c>
      <c r="DI33" s="73" t="s">
        <v>71</v>
      </c>
      <c r="DJ33" s="73">
        <v>5.3917487577839118</v>
      </c>
      <c r="DK33" s="74">
        <v>1595.9004038956821</v>
      </c>
      <c r="DL33" s="73">
        <v>0.25361860352936449</v>
      </c>
      <c r="DM33" s="73">
        <v>0.10589086934380006</v>
      </c>
      <c r="DN33" s="73">
        <v>0.94756841085321131</v>
      </c>
      <c r="DO33" s="75">
        <v>44.433728733691332</v>
      </c>
      <c r="DP33" s="73">
        <v>0.61020113891375138</v>
      </c>
      <c r="DQ33" s="73">
        <v>5.3713409242631815</v>
      </c>
      <c r="DR33" s="73">
        <v>0.72157857293159255</v>
      </c>
      <c r="DS33" s="75">
        <v>22.681042257040101</v>
      </c>
      <c r="DT33" s="75">
        <v>70.793216361889989</v>
      </c>
      <c r="DU33" s="70"/>
    </row>
    <row r="34" spans="1:125" x14ac:dyDescent="0.3">
      <c r="A34" s="83">
        <v>39</v>
      </c>
      <c r="B34" s="83" t="s">
        <v>272</v>
      </c>
      <c r="C34" s="83" t="s">
        <v>275</v>
      </c>
      <c r="D34" s="83"/>
      <c r="E34" s="56" t="s">
        <v>164</v>
      </c>
      <c r="F34" s="72">
        <v>2.6056627574087249E-2</v>
      </c>
      <c r="G34" s="72">
        <v>2257.5027414319588</v>
      </c>
      <c r="H34" s="72">
        <v>4.4595076038356423</v>
      </c>
      <c r="I34" s="72">
        <v>7.1624715830470187</v>
      </c>
      <c r="J34" s="72">
        <v>429.80333127267562</v>
      </c>
      <c r="K34" s="72">
        <v>0.35253185295831502</v>
      </c>
      <c r="L34" s="72">
        <v>20838.245870421753</v>
      </c>
      <c r="M34" s="72">
        <v>0.13739754371403667</v>
      </c>
      <c r="N34" s="72">
        <v>19.655616376620035</v>
      </c>
      <c r="O34" s="72">
        <v>9.3742206526599769</v>
      </c>
      <c r="P34" s="72">
        <v>4.2059551418105308</v>
      </c>
      <c r="Q34" s="72">
        <v>5.5840637815050047E-2</v>
      </c>
      <c r="R34" s="72">
        <v>5.9990370759548428</v>
      </c>
      <c r="S34" s="72">
        <v>1.3326850744687371</v>
      </c>
      <c r="T34" s="72">
        <v>0.64258888993532348</v>
      </c>
      <c r="U34" s="72">
        <v>0.46005022517287875</v>
      </c>
      <c r="V34" s="72">
        <v>39667.51146893829</v>
      </c>
      <c r="W34" s="72">
        <v>0.8591246143736494</v>
      </c>
      <c r="X34" s="72">
        <v>2.0302322344191386</v>
      </c>
      <c r="Y34" s="72">
        <v>5.88800364973412E-2</v>
      </c>
      <c r="Z34" s="72">
        <v>5.1842538593894087E-2</v>
      </c>
      <c r="AA34" s="72">
        <v>0.25414101418341006</v>
      </c>
      <c r="AB34" s="72" t="e">
        <v>#VALUE!</v>
      </c>
      <c r="AC34" s="72">
        <v>740.15653972831512</v>
      </c>
      <c r="AD34" s="72">
        <v>8.191351892406507</v>
      </c>
      <c r="AE34" s="72">
        <v>2.998388680078937</v>
      </c>
      <c r="AF34" s="72">
        <v>7.210315567046123E-2</v>
      </c>
      <c r="AG34" s="72">
        <v>3430.9086218347247</v>
      </c>
      <c r="AH34" s="72">
        <v>9458.7685132342722</v>
      </c>
      <c r="AI34" s="72">
        <v>0.49202386850627988</v>
      </c>
      <c r="AJ34" s="72">
        <v>347.18551188878126</v>
      </c>
      <c r="AK34" s="72" t="e">
        <v>#VALUE!</v>
      </c>
      <c r="AL34" s="72">
        <v>9.2954464929834479</v>
      </c>
      <c r="AM34" s="72">
        <v>8.0453593603385141</v>
      </c>
      <c r="AN34" s="72">
        <v>1246.1973322133447</v>
      </c>
      <c r="AO34" s="72">
        <v>6.0012782165489034</v>
      </c>
      <c r="AP34" s="72">
        <v>2.321033323803563</v>
      </c>
      <c r="AQ34" s="72" t="e">
        <v>#VALUE!</v>
      </c>
      <c r="AR34" s="72">
        <v>2.3816658725302657</v>
      </c>
      <c r="AS34" s="72" t="e">
        <v>#VALUE!</v>
      </c>
      <c r="AT34" s="72">
        <v>1.339987901529013E-2</v>
      </c>
      <c r="AU34" s="72">
        <v>2.1064688560001144E-2</v>
      </c>
      <c r="AV34" s="72">
        <v>0.27487150860415721</v>
      </c>
      <c r="AW34" s="72">
        <v>2.0154617603409806</v>
      </c>
      <c r="AX34" s="72" t="e">
        <v>#VALUE!</v>
      </c>
      <c r="AY34" s="72">
        <v>76.163445823898329</v>
      </c>
      <c r="AZ34" s="72">
        <v>0.2541554508857467</v>
      </c>
      <c r="BA34" s="72" t="e">
        <v>#VALUE!</v>
      </c>
      <c r="BB34" s="72">
        <v>0.92608990167334326</v>
      </c>
      <c r="BC34" s="72">
        <v>33.057943828165484</v>
      </c>
      <c r="BD34" s="72">
        <v>3.8532495104969158E-2</v>
      </c>
      <c r="BE34" s="72">
        <v>8.4393229141401155E-2</v>
      </c>
      <c r="BF34" s="72">
        <v>0.52044916505801198</v>
      </c>
      <c r="BG34" s="72">
        <v>9.9274834845310327</v>
      </c>
      <c r="BH34" s="72" t="e">
        <v>#VALUE!</v>
      </c>
      <c r="BI34" s="72">
        <v>7.3080310193416471</v>
      </c>
      <c r="BJ34" s="72">
        <v>0.50865358375057645</v>
      </c>
      <c r="BK34" s="72">
        <v>46.025666880751906</v>
      </c>
      <c r="BL34" s="72">
        <v>2.5669364290048651</v>
      </c>
      <c r="BM34" s="70"/>
      <c r="BN34" s="73" t="s">
        <v>71</v>
      </c>
      <c r="BO34" s="74">
        <v>33957.896751945234</v>
      </c>
      <c r="BP34" s="73">
        <v>6.5848333743961085</v>
      </c>
      <c r="BQ34" s="74">
        <v>30.956247982256986</v>
      </c>
      <c r="BR34" s="74">
        <v>294.69648152900555</v>
      </c>
      <c r="BS34" s="75">
        <v>0.72373810078023226</v>
      </c>
      <c r="BT34" s="74">
        <v>1555.9490254605621</v>
      </c>
      <c r="BU34" s="73" t="s">
        <v>71</v>
      </c>
      <c r="BV34" s="75">
        <v>29.052450568865119</v>
      </c>
      <c r="BW34" s="73">
        <v>3.6962153020998398</v>
      </c>
      <c r="BX34" s="75">
        <v>35.792767671607038</v>
      </c>
      <c r="BY34" s="73">
        <v>2.698390899648047</v>
      </c>
      <c r="BZ34" s="73">
        <v>6.6451775825215424</v>
      </c>
      <c r="CA34" s="73">
        <v>1.2591969993106125</v>
      </c>
      <c r="CB34" s="73">
        <v>0.79909447621365126</v>
      </c>
      <c r="CC34" s="73">
        <v>0.44758237779118892</v>
      </c>
      <c r="CD34" s="74">
        <v>18155.926023054173</v>
      </c>
      <c r="CE34" s="73">
        <v>8.7137122582001698</v>
      </c>
      <c r="CF34" s="73">
        <v>2.1549786660450598</v>
      </c>
      <c r="CG34" s="73" t="s">
        <v>71</v>
      </c>
      <c r="CH34" s="73">
        <v>2.5181216429493789</v>
      </c>
      <c r="CI34" s="73">
        <v>0.25683719644719155</v>
      </c>
      <c r="CJ34" s="73" t="s">
        <v>71</v>
      </c>
      <c r="CK34" s="74">
        <v>10664.164962151466</v>
      </c>
      <c r="CL34" s="75">
        <v>14.808466745053932</v>
      </c>
      <c r="CM34" s="75">
        <v>28.020822806582448</v>
      </c>
      <c r="CN34" s="73">
        <v>0.15706689154865783</v>
      </c>
      <c r="CO34" s="74">
        <v>3307.6615718734861</v>
      </c>
      <c r="CP34" s="74">
        <v>144.23959883246414</v>
      </c>
      <c r="CQ34" s="73">
        <v>0.80001713940302832</v>
      </c>
      <c r="CR34" s="74">
        <v>3993.5304839474052</v>
      </c>
      <c r="CS34" s="73">
        <v>5.7716737023572859</v>
      </c>
      <c r="CT34" s="75">
        <v>11.819732662797936</v>
      </c>
      <c r="CU34" s="73">
        <v>9.7573434282997269</v>
      </c>
      <c r="CV34" s="74">
        <v>632.79361517142604</v>
      </c>
      <c r="CW34" s="73">
        <v>5.2517326405574254</v>
      </c>
      <c r="CX34" s="73">
        <v>3.2901834327510837</v>
      </c>
      <c r="CY34" s="73" t="s">
        <v>71</v>
      </c>
      <c r="CZ34" s="75">
        <v>51.82402418860066</v>
      </c>
      <c r="DA34" s="73" t="s">
        <v>71</v>
      </c>
      <c r="DB34" s="73" t="s">
        <v>71</v>
      </c>
      <c r="DC34" s="73">
        <v>0.30900207967522203</v>
      </c>
      <c r="DD34" s="73" t="s">
        <v>71</v>
      </c>
      <c r="DE34" s="73">
        <v>2.1027142231860414</v>
      </c>
      <c r="DF34" s="73">
        <v>1.1032389721038889</v>
      </c>
      <c r="DG34" s="75">
        <v>66.730315647214638</v>
      </c>
      <c r="DH34" s="73">
        <v>0.23152388882842617</v>
      </c>
      <c r="DI34" s="73" t="s">
        <v>71</v>
      </c>
      <c r="DJ34" s="73">
        <v>6.5477771586313143</v>
      </c>
      <c r="DK34" s="74">
        <v>1807.1241526841684</v>
      </c>
      <c r="DL34" s="73">
        <v>0.32632883788238137</v>
      </c>
      <c r="DM34" s="73">
        <v>0.1454287098336832</v>
      </c>
      <c r="DN34" s="73">
        <v>1.1754104908207248</v>
      </c>
      <c r="DO34" s="75">
        <v>56.568017533353625</v>
      </c>
      <c r="DP34" s="73">
        <v>0.782734690171356</v>
      </c>
      <c r="DQ34" s="73">
        <v>6.7707755456595233</v>
      </c>
      <c r="DR34" s="73">
        <v>0.93754887323520275</v>
      </c>
      <c r="DS34" s="75">
        <v>28.663318276756112</v>
      </c>
      <c r="DT34" s="75">
        <v>88.806687429053753</v>
      </c>
      <c r="DU34" s="70"/>
    </row>
    <row r="35" spans="1:125" x14ac:dyDescent="0.3">
      <c r="A35" s="83">
        <v>1</v>
      </c>
      <c r="B35" s="83" t="s">
        <v>262</v>
      </c>
      <c r="C35" s="83" t="s">
        <v>273</v>
      </c>
      <c r="D35" s="83"/>
      <c r="E35" s="56" t="s">
        <v>165</v>
      </c>
      <c r="F35" s="72">
        <v>3.5076448332666252E-2</v>
      </c>
      <c r="G35" s="72">
        <v>2686.3824675387191</v>
      </c>
      <c r="H35" s="72">
        <v>3.8925458227904319</v>
      </c>
      <c r="I35" s="72">
        <v>2.092574708101957</v>
      </c>
      <c r="J35" s="72">
        <v>126.31578931838241</v>
      </c>
      <c r="K35" s="72">
        <v>0.34748517622862418</v>
      </c>
      <c r="L35" s="72">
        <v>18777.782140231197</v>
      </c>
      <c r="M35" s="72">
        <v>0.15427739242414162</v>
      </c>
      <c r="N35" s="72">
        <v>26.187140806809815</v>
      </c>
      <c r="O35" s="72">
        <v>8.3621848559799474</v>
      </c>
      <c r="P35" s="72">
        <v>4.5262162689834788</v>
      </c>
      <c r="Q35" s="72">
        <v>0.19183094940531348</v>
      </c>
      <c r="R35" s="72">
        <v>10.663178702002163</v>
      </c>
      <c r="S35" s="72">
        <v>2.2747619685818647</v>
      </c>
      <c r="T35" s="72">
        <v>1.0870042532127482</v>
      </c>
      <c r="U35" s="72">
        <v>0.72246922967798854</v>
      </c>
      <c r="V35" s="72">
        <v>24122.627334902383</v>
      </c>
      <c r="W35" s="72">
        <v>1.3153271997209013</v>
      </c>
      <c r="X35" s="72">
        <v>3.2996876571518299</v>
      </c>
      <c r="Y35" s="72">
        <v>7.0762705031115633E-2</v>
      </c>
      <c r="Z35" s="72">
        <v>4.6047940866660544E-2</v>
      </c>
      <c r="AA35" s="72">
        <v>0.41817501975174826</v>
      </c>
      <c r="AB35" s="72" t="e">
        <v>#VALUE!</v>
      </c>
      <c r="AC35" s="72">
        <v>541.53371019969586</v>
      </c>
      <c r="AD35" s="72">
        <v>11.247414520564496</v>
      </c>
      <c r="AE35" s="72">
        <v>6.6958436509109465</v>
      </c>
      <c r="AF35" s="72">
        <v>0.12056986788380715</v>
      </c>
      <c r="AG35" s="72">
        <v>5751.514485424409</v>
      </c>
      <c r="AH35" s="72">
        <v>1678.0877695761371</v>
      </c>
      <c r="AI35" s="72">
        <v>0.23960480476854595</v>
      </c>
      <c r="AJ35" s="72">
        <v>121.31291127486924</v>
      </c>
      <c r="AK35" s="72" t="e">
        <v>#VALUE!</v>
      </c>
      <c r="AL35" s="72">
        <v>13.979257125387356</v>
      </c>
      <c r="AM35" s="72">
        <v>12.38825060121928</v>
      </c>
      <c r="AN35" s="72">
        <v>817.33895035722696</v>
      </c>
      <c r="AO35" s="72">
        <v>9.4050526254270324</v>
      </c>
      <c r="AP35" s="72">
        <v>3.4043518564377191</v>
      </c>
      <c r="AQ35" s="72" t="e">
        <v>#VALUE!</v>
      </c>
      <c r="AR35" s="72">
        <v>5.220236762201238</v>
      </c>
      <c r="AS35" s="72" t="e">
        <v>#VALUE!</v>
      </c>
      <c r="AT35" s="72">
        <v>1.9288306750210576E-2</v>
      </c>
      <c r="AU35" s="72">
        <v>3.3237267461500235E-2</v>
      </c>
      <c r="AV35" s="72">
        <v>0.69539788150825055</v>
      </c>
      <c r="AW35" s="72">
        <v>3.1467334804727565</v>
      </c>
      <c r="AX35" s="72" t="e">
        <v>#VALUE!</v>
      </c>
      <c r="AY35" s="72">
        <v>50.28129069618911</v>
      </c>
      <c r="AZ35" s="72">
        <v>0.43171844090458411</v>
      </c>
      <c r="BA35" s="72" t="e">
        <v>#VALUE!</v>
      </c>
      <c r="BB35" s="72">
        <v>1.3794442415705412</v>
      </c>
      <c r="BC35" s="72">
        <v>27.007424433487458</v>
      </c>
      <c r="BD35" s="72">
        <v>6.9062236289025844E-2</v>
      </c>
      <c r="BE35" s="72">
        <v>0.13644793852921286</v>
      </c>
      <c r="BF35" s="72">
        <v>0.82384978932418906</v>
      </c>
      <c r="BG35" s="72">
        <v>11.489117349538844</v>
      </c>
      <c r="BH35" s="72" t="e">
        <v>#VALUE!</v>
      </c>
      <c r="BI35" s="72">
        <v>11.732826064215629</v>
      </c>
      <c r="BJ35" s="72">
        <v>0.86201292246718664</v>
      </c>
      <c r="BK35" s="72">
        <v>44.795819892910245</v>
      </c>
      <c r="BL35" s="72">
        <v>2.2675880124338557</v>
      </c>
      <c r="BM35" s="70"/>
      <c r="BN35" s="73" t="s">
        <v>71</v>
      </c>
      <c r="BO35" s="74">
        <v>61908.800143359498</v>
      </c>
      <c r="BP35" s="73">
        <v>9.1466090002463769</v>
      </c>
      <c r="BQ35" s="74">
        <v>71.449000774288379</v>
      </c>
      <c r="BR35" s="74">
        <v>422.500182893209</v>
      </c>
      <c r="BS35" s="75">
        <v>1.4972375369937638</v>
      </c>
      <c r="BT35" s="74">
        <v>888.36259822216891</v>
      </c>
      <c r="BU35" s="73" t="s">
        <v>71</v>
      </c>
      <c r="BV35" s="75">
        <v>33.38688489616321</v>
      </c>
      <c r="BW35" s="73">
        <v>5.810580215764551</v>
      </c>
      <c r="BX35" s="75">
        <v>67.677043441523665</v>
      </c>
      <c r="BY35" s="73">
        <v>5.9045766985004189</v>
      </c>
      <c r="BZ35" s="75">
        <v>11.225466123439821</v>
      </c>
      <c r="CA35" s="73">
        <v>1.4205311002774847</v>
      </c>
      <c r="CB35" s="73">
        <v>1.0994761122602101</v>
      </c>
      <c r="CC35" s="73">
        <v>0.52564896399114869</v>
      </c>
      <c r="CD35" s="74">
        <v>29104.722204570349</v>
      </c>
      <c r="CE35" s="75">
        <v>16.554129941126998</v>
      </c>
      <c r="CF35" s="73">
        <v>2.147463235666724</v>
      </c>
      <c r="CG35" s="73" t="s">
        <v>71</v>
      </c>
      <c r="CH35" s="73">
        <v>3.0025064238851136</v>
      </c>
      <c r="CI35" s="73">
        <v>0.32126825713890877</v>
      </c>
      <c r="CJ35" s="73" t="s">
        <v>71</v>
      </c>
      <c r="CK35" s="74">
        <v>18226.637881208084</v>
      </c>
      <c r="CL35" s="75">
        <v>18.361805633658808</v>
      </c>
      <c r="CM35" s="75">
        <v>59.338403987231892</v>
      </c>
      <c r="CN35" s="73">
        <v>0.1827635961433072</v>
      </c>
      <c r="CO35" s="74">
        <v>6535.3382203217498</v>
      </c>
      <c r="CP35" s="74">
        <v>139.37861675589184</v>
      </c>
      <c r="CQ35" s="73">
        <v>1.2844711397447961</v>
      </c>
      <c r="CR35" s="74">
        <v>4264.21697730099</v>
      </c>
      <c r="CS35" s="73">
        <v>9.2844618686688687</v>
      </c>
      <c r="CT35" s="75">
        <v>13.170850834543367</v>
      </c>
      <c r="CU35" s="75">
        <v>18.351994157780865</v>
      </c>
      <c r="CV35" s="74">
        <v>511.34019614225906</v>
      </c>
      <c r="CW35" s="73">
        <v>6.4974425356399177</v>
      </c>
      <c r="CX35" s="73">
        <v>3.6734489685249256</v>
      </c>
      <c r="CY35" s="73" t="s">
        <v>71</v>
      </c>
      <c r="CZ35" s="75">
        <v>92.858531681509433</v>
      </c>
      <c r="DA35" s="73" t="s">
        <v>71</v>
      </c>
      <c r="DB35" s="73" t="s">
        <v>71</v>
      </c>
      <c r="DC35" s="73">
        <v>0.62821553903438321</v>
      </c>
      <c r="DD35" s="73" t="s">
        <v>71</v>
      </c>
      <c r="DE35" s="73">
        <v>2.1857144420348966</v>
      </c>
      <c r="DF35" s="73">
        <v>1.9954450421091896</v>
      </c>
      <c r="DG35" s="75">
        <v>73.785196637565207</v>
      </c>
      <c r="DH35" s="73">
        <v>0.26614136638479785</v>
      </c>
      <c r="DI35" s="73" t="s">
        <v>71</v>
      </c>
      <c r="DJ35" s="73">
        <v>8.237217435963279</v>
      </c>
      <c r="DK35" s="74">
        <v>2968.6726196206937</v>
      </c>
      <c r="DL35" s="73">
        <v>0.60090947461510635</v>
      </c>
      <c r="DM35" s="73">
        <v>0.17725342508290998</v>
      </c>
      <c r="DN35" s="73">
        <v>1.5937940233831858</v>
      </c>
      <c r="DO35" s="74">
        <v>123.37942844801353</v>
      </c>
      <c r="DP35" s="73">
        <v>1.2201787497892103</v>
      </c>
      <c r="DQ35" s="73">
        <v>8.3316718723608467</v>
      </c>
      <c r="DR35" s="73">
        <v>1.2615977113999139</v>
      </c>
      <c r="DS35" s="75">
        <v>50.736182116643548</v>
      </c>
      <c r="DT35" s="75">
        <v>95.756100940128647</v>
      </c>
      <c r="DU35" s="70"/>
    </row>
    <row r="36" spans="1:125" x14ac:dyDescent="0.3">
      <c r="A36" s="83">
        <v>6</v>
      </c>
      <c r="B36" s="83" t="s">
        <v>262</v>
      </c>
      <c r="C36" s="83" t="s">
        <v>274</v>
      </c>
      <c r="D36" s="83"/>
      <c r="E36" s="56" t="s">
        <v>166</v>
      </c>
      <c r="F36" s="72">
        <v>2.034386718863215E-2</v>
      </c>
      <c r="G36" s="72">
        <v>2454.3587815958986</v>
      </c>
      <c r="H36" s="72">
        <v>3.9008898046657881</v>
      </c>
      <c r="I36" s="72">
        <v>1.0344238145808677</v>
      </c>
      <c r="J36" s="72">
        <v>125.74968508510395</v>
      </c>
      <c r="K36" s="72">
        <v>0.44964365403134238</v>
      </c>
      <c r="L36" s="72">
        <v>22858.441505115061</v>
      </c>
      <c r="M36" s="72">
        <v>0.17567762220896405</v>
      </c>
      <c r="N36" s="72">
        <v>25.855333775699762</v>
      </c>
      <c r="O36" s="72">
        <v>8.0899183029800952</v>
      </c>
      <c r="P36" s="72">
        <v>4.3278575530856873</v>
      </c>
      <c r="Q36" s="72">
        <v>0.17211367159420907</v>
      </c>
      <c r="R36" s="72">
        <v>11.193270985381012</v>
      </c>
      <c r="S36" s="72">
        <v>2.2450088462097599</v>
      </c>
      <c r="T36" s="72">
        <v>1.1422896821831023</v>
      </c>
      <c r="U36" s="72">
        <v>0.70612175396152987</v>
      </c>
      <c r="V36" s="72">
        <v>29244.902684639175</v>
      </c>
      <c r="W36" s="72">
        <v>1.2910988125997795</v>
      </c>
      <c r="X36" s="72">
        <v>3.2239517105638114</v>
      </c>
      <c r="Y36" s="72">
        <v>8.463071370173815E-2</v>
      </c>
      <c r="Z36" s="72">
        <v>6.210157054983384E-2</v>
      </c>
      <c r="AA36" s="72">
        <v>0.42128590081633777</v>
      </c>
      <c r="AB36" s="72" t="e">
        <v>#VALUE!</v>
      </c>
      <c r="AC36" s="72">
        <v>611.83090752544501</v>
      </c>
      <c r="AD36" s="72">
        <v>11.070522282173906</v>
      </c>
      <c r="AE36" s="72">
        <v>6.0459064342894102</v>
      </c>
      <c r="AF36" s="72">
        <v>0.11821486489728762</v>
      </c>
      <c r="AG36" s="72">
        <v>5565.5848224513802</v>
      </c>
      <c r="AH36" s="72">
        <v>1611.749182868052</v>
      </c>
      <c r="AI36" s="72">
        <v>0.20740643558432595</v>
      </c>
      <c r="AJ36" s="72">
        <v>169.65978267644149</v>
      </c>
      <c r="AK36" s="72" t="e">
        <v>#VALUE!</v>
      </c>
      <c r="AL36" s="72">
        <v>13.924018727083505</v>
      </c>
      <c r="AM36" s="72">
        <v>12.708489673304122</v>
      </c>
      <c r="AN36" s="72">
        <v>792.9743810969245</v>
      </c>
      <c r="AO36" s="72">
        <v>9.1764629353168115</v>
      </c>
      <c r="AP36" s="72">
        <v>3.3711782700597799</v>
      </c>
      <c r="AQ36" s="72" t="e">
        <v>#VALUE!</v>
      </c>
      <c r="AR36" s="72">
        <v>4.6966585266047902</v>
      </c>
      <c r="AS36" s="72" t="e">
        <v>#VALUE!</v>
      </c>
      <c r="AT36" s="72">
        <v>1.5256307355587317E-2</v>
      </c>
      <c r="AU36" s="72">
        <v>3.5379333017106877E-2</v>
      </c>
      <c r="AV36" s="72">
        <v>0.69323722472343496</v>
      </c>
      <c r="AW36" s="72">
        <v>3.0961259717234033</v>
      </c>
      <c r="AX36" s="72" t="e">
        <v>#VALUE!</v>
      </c>
      <c r="AY36" s="72">
        <v>54.860561835073625</v>
      </c>
      <c r="AZ36" s="72">
        <v>0.43566472147335739</v>
      </c>
      <c r="BA36" s="72" t="e">
        <v>#VALUE!</v>
      </c>
      <c r="BB36" s="72">
        <v>1.5868711093034444</v>
      </c>
      <c r="BC36" s="72">
        <v>26.182693520534052</v>
      </c>
      <c r="BD36" s="72">
        <v>6.9071335958362304E-2</v>
      </c>
      <c r="BE36" s="72">
        <v>0.14212320401551165</v>
      </c>
      <c r="BF36" s="72">
        <v>0.83250410572752198</v>
      </c>
      <c r="BG36" s="72">
        <v>10.812089695678145</v>
      </c>
      <c r="BH36" s="72" t="e">
        <v>#VALUE!</v>
      </c>
      <c r="BI36" s="72">
        <v>11.708825875790405</v>
      </c>
      <c r="BJ36" s="72">
        <v>0.88379408064648368</v>
      </c>
      <c r="BK36" s="72">
        <v>44.301301344242034</v>
      </c>
      <c r="BL36" s="72">
        <v>2.6928808960425674</v>
      </c>
      <c r="BM36" s="70"/>
      <c r="BN36" s="73" t="s">
        <v>71</v>
      </c>
      <c r="BO36" s="74">
        <v>55234.907729036451</v>
      </c>
      <c r="BP36" s="73">
        <v>7.6413045108352158</v>
      </c>
      <c r="BQ36" s="74">
        <v>52.627428968884111</v>
      </c>
      <c r="BR36" s="74">
        <v>413.49204686416152</v>
      </c>
      <c r="BS36" s="75">
        <v>1.3200597341588096</v>
      </c>
      <c r="BT36" s="74">
        <v>939.83426215863301</v>
      </c>
      <c r="BU36" s="73" t="s">
        <v>71</v>
      </c>
      <c r="BV36" s="75">
        <v>33.424584204088859</v>
      </c>
      <c r="BW36" s="73">
        <v>5.3546884471435803</v>
      </c>
      <c r="BX36" s="75">
        <v>61.668044468242933</v>
      </c>
      <c r="BY36" s="73">
        <v>5.1210311513599098</v>
      </c>
      <c r="BZ36" s="75">
        <v>10.499964032789958</v>
      </c>
      <c r="CA36" s="73">
        <v>1.4179263516568779</v>
      </c>
      <c r="CB36" s="73">
        <v>1.0450131808411405</v>
      </c>
      <c r="CC36" s="73">
        <v>0.43818517400925372</v>
      </c>
      <c r="CD36" s="74">
        <v>26599.654977949125</v>
      </c>
      <c r="CE36" s="75">
        <v>14.601297203532381</v>
      </c>
      <c r="CF36" s="73">
        <v>2.1844403003983013</v>
      </c>
      <c r="CG36" s="73" t="s">
        <v>71</v>
      </c>
      <c r="CH36" s="73">
        <v>2.9011914904717808</v>
      </c>
      <c r="CI36" s="73">
        <v>0.30019563059837434</v>
      </c>
      <c r="CJ36" s="73" t="s">
        <v>71</v>
      </c>
      <c r="CK36" s="74">
        <v>17074.096343763034</v>
      </c>
      <c r="CL36" s="75">
        <v>17.803482235059558</v>
      </c>
      <c r="CM36" s="75">
        <v>55.413018824150583</v>
      </c>
      <c r="CN36" s="73">
        <v>0.17297212080567143</v>
      </c>
      <c r="CO36" s="74">
        <v>5789.9853540447266</v>
      </c>
      <c r="CP36" s="74">
        <v>125.54786943149489</v>
      </c>
      <c r="CQ36" s="73">
        <v>1.0884517660981587</v>
      </c>
      <c r="CR36" s="74">
        <v>4449.7425391180204</v>
      </c>
      <c r="CS36" s="73">
        <v>9.0579068226398736</v>
      </c>
      <c r="CT36" s="75">
        <v>13.088363849777135</v>
      </c>
      <c r="CU36" s="75">
        <v>16.731447018488982</v>
      </c>
      <c r="CV36" s="74">
        <v>449.41598283885719</v>
      </c>
      <c r="CW36" s="73">
        <v>5.9121370935447706</v>
      </c>
      <c r="CX36" s="73">
        <v>3.7275517774264424</v>
      </c>
      <c r="CY36" s="73" t="s">
        <v>71</v>
      </c>
      <c r="CZ36" s="75">
        <v>82.006711951512756</v>
      </c>
      <c r="DA36" s="73" t="s">
        <v>71</v>
      </c>
      <c r="DB36" s="73" t="s">
        <v>71</v>
      </c>
      <c r="DC36" s="73">
        <v>0.59989997633902448</v>
      </c>
      <c r="DD36" s="73" t="s">
        <v>71</v>
      </c>
      <c r="DE36" s="73">
        <v>2.1100737122734414</v>
      </c>
      <c r="DF36" s="73">
        <v>1.823803176348181</v>
      </c>
      <c r="DG36" s="75">
        <v>71.227654782820224</v>
      </c>
      <c r="DH36" s="73">
        <v>0.25387888160242572</v>
      </c>
      <c r="DI36" s="73" t="s">
        <v>71</v>
      </c>
      <c r="DJ36" s="73">
        <v>7.128410656737497</v>
      </c>
      <c r="DK36" s="74">
        <v>2923.8440606711097</v>
      </c>
      <c r="DL36" s="73">
        <v>0.50084988141656961</v>
      </c>
      <c r="DM36" s="73">
        <v>0.16166252220248667</v>
      </c>
      <c r="DN36" s="73">
        <v>1.5497150993489821</v>
      </c>
      <c r="DO36" s="74">
        <v>110.71369839882981</v>
      </c>
      <c r="DP36" s="73">
        <v>1.0629468031287699</v>
      </c>
      <c r="DQ36" s="73">
        <v>7.9300955256053127</v>
      </c>
      <c r="DR36" s="73">
        <v>1.2098472930590487</v>
      </c>
      <c r="DS36" s="75">
        <v>47.919349959125888</v>
      </c>
      <c r="DT36" s="75">
        <v>94.97084505737881</v>
      </c>
      <c r="DU36" s="70"/>
    </row>
    <row r="37" spans="1:125" x14ac:dyDescent="0.3">
      <c r="A37" s="83">
        <v>52</v>
      </c>
      <c r="B37" s="83" t="s">
        <v>262</v>
      </c>
      <c r="C37" s="83" t="s">
        <v>275</v>
      </c>
      <c r="D37" s="83"/>
      <c r="E37" s="56" t="s">
        <v>167</v>
      </c>
      <c r="F37" s="72">
        <v>2.9763448486437912E-2</v>
      </c>
      <c r="G37" s="72">
        <v>2222.5465866017648</v>
      </c>
      <c r="H37" s="72">
        <v>3.6397214693878186</v>
      </c>
      <c r="I37" s="72">
        <v>0.34239135257642073</v>
      </c>
      <c r="J37" s="72">
        <v>107.82045185991885</v>
      </c>
      <c r="K37" s="72">
        <v>0.2674140647229879</v>
      </c>
      <c r="L37" s="72">
        <v>15954.273660806537</v>
      </c>
      <c r="M37" s="72">
        <v>0.14518931325899037</v>
      </c>
      <c r="N37" s="72">
        <v>23.975403481981726</v>
      </c>
      <c r="O37" s="72">
        <v>7.097152998667263</v>
      </c>
      <c r="P37" s="72">
        <v>4.1564022847306381</v>
      </c>
      <c r="Q37" s="72">
        <v>0.18015031017793742</v>
      </c>
      <c r="R37" s="72">
        <v>8.7806495515878318</v>
      </c>
      <c r="S37" s="72">
        <v>2.0610052621889383</v>
      </c>
      <c r="T37" s="72">
        <v>0.98893886840381739</v>
      </c>
      <c r="U37" s="72">
        <v>0.65950985450946054</v>
      </c>
      <c r="V37" s="72">
        <v>27421.703641232889</v>
      </c>
      <c r="W37" s="72">
        <v>1.181352498244062</v>
      </c>
      <c r="X37" s="72">
        <v>3.0632814824319357</v>
      </c>
      <c r="Y37" s="72">
        <v>8.5639586909670634E-2</v>
      </c>
      <c r="Z37" s="72">
        <v>5.2046966541837617E-2</v>
      </c>
      <c r="AA37" s="72">
        <v>0.38636526005372746</v>
      </c>
      <c r="AB37" s="72" t="e">
        <v>#VALUE!</v>
      </c>
      <c r="AC37" s="72">
        <v>527.0329654517825</v>
      </c>
      <c r="AD37" s="72">
        <v>10.356111726845327</v>
      </c>
      <c r="AE37" s="72">
        <v>6.0321096611669942</v>
      </c>
      <c r="AF37" s="72">
        <v>0.10631235660336699</v>
      </c>
      <c r="AG37" s="72">
        <v>5711.4679719101996</v>
      </c>
      <c r="AH37" s="72">
        <v>1417.4392431421195</v>
      </c>
      <c r="AI37" s="72">
        <v>0.22274830815191718</v>
      </c>
      <c r="AJ37" s="72">
        <v>149.57433603658728</v>
      </c>
      <c r="AK37" s="72" t="e">
        <v>#VALUE!</v>
      </c>
      <c r="AL37" s="72">
        <v>12.988799126501164</v>
      </c>
      <c r="AM37" s="72">
        <v>10.529886461667092</v>
      </c>
      <c r="AN37" s="72">
        <v>766.37739955937172</v>
      </c>
      <c r="AO37" s="72">
        <v>7.8036854631974544</v>
      </c>
      <c r="AP37" s="72">
        <v>3.1375079853178596</v>
      </c>
      <c r="AQ37" s="72" t="e">
        <v>#VALUE!</v>
      </c>
      <c r="AR37" s="72">
        <v>4.4167989172948818</v>
      </c>
      <c r="AS37" s="72" t="e">
        <v>#VALUE!</v>
      </c>
      <c r="AT37" s="72">
        <v>9.9054517345469554E-3</v>
      </c>
      <c r="AU37" s="72">
        <v>3.1636061684981912E-2</v>
      </c>
      <c r="AV37" s="72">
        <v>0.80146463600046447</v>
      </c>
      <c r="AW37" s="72">
        <v>2.924232809833673</v>
      </c>
      <c r="AX37" s="72" t="e">
        <v>#VALUE!</v>
      </c>
      <c r="AY37" s="72">
        <v>41.807877789382992</v>
      </c>
      <c r="AZ37" s="72">
        <v>0.38864812756229017</v>
      </c>
      <c r="BA37" s="72" t="e">
        <v>#VALUE!</v>
      </c>
      <c r="BB37" s="72">
        <v>1.4005540539288168</v>
      </c>
      <c r="BC37" s="72">
        <v>26.029385671349399</v>
      </c>
      <c r="BD37" s="72">
        <v>6.0153043158031938E-2</v>
      </c>
      <c r="BE37" s="72">
        <v>0.12668223596254502</v>
      </c>
      <c r="BF37" s="72">
        <v>0.7212091997227329</v>
      </c>
      <c r="BG37" s="72">
        <v>9.6160079590485275</v>
      </c>
      <c r="BH37" s="72" t="e">
        <v>#VALUE!</v>
      </c>
      <c r="BI37" s="72">
        <v>10.794779999067076</v>
      </c>
      <c r="BJ37" s="72">
        <v>0.78015796059504638</v>
      </c>
      <c r="BK37" s="72">
        <v>40.464816117607462</v>
      </c>
      <c r="BL37" s="72">
        <v>2.2470804019931871</v>
      </c>
      <c r="BM37" s="82"/>
      <c r="BN37" s="73" t="s">
        <v>71</v>
      </c>
      <c r="BO37" s="74">
        <v>47744.517294118676</v>
      </c>
      <c r="BP37" s="73">
        <v>6.4971591700320284</v>
      </c>
      <c r="BQ37" s="74">
        <v>36.259134371842151</v>
      </c>
      <c r="BR37" s="74">
        <v>391.85993642695075</v>
      </c>
      <c r="BS37" s="75">
        <v>1.1766133513100103</v>
      </c>
      <c r="BT37" s="74">
        <v>942.39253581067294</v>
      </c>
      <c r="BU37" s="73" t="s">
        <v>71</v>
      </c>
      <c r="BV37" s="75">
        <v>28.587707590253014</v>
      </c>
      <c r="BW37" s="73">
        <v>4.2692629140228835</v>
      </c>
      <c r="BX37" s="75">
        <v>52.001584193435868</v>
      </c>
      <c r="BY37" s="73">
        <v>4.4508140297092602</v>
      </c>
      <c r="BZ37" s="73">
        <v>8.2772656887988472</v>
      </c>
      <c r="CA37" s="73">
        <v>1.3146275206507425</v>
      </c>
      <c r="CB37" s="73">
        <v>0.89158768301090974</v>
      </c>
      <c r="CC37" s="73">
        <v>0.43512291289478983</v>
      </c>
      <c r="CD37" s="74">
        <v>22200.789743476002</v>
      </c>
      <c r="CE37" s="75">
        <v>12.400981286795627</v>
      </c>
      <c r="CF37" s="73">
        <v>1.8799500349653895</v>
      </c>
      <c r="CG37" s="73" t="s">
        <v>71</v>
      </c>
      <c r="CH37" s="73">
        <v>2.6541138168964484</v>
      </c>
      <c r="CI37" s="73">
        <v>0.27265216899709793</v>
      </c>
      <c r="CJ37" s="73" t="s">
        <v>71</v>
      </c>
      <c r="CK37" s="74">
        <v>15044.298966607408</v>
      </c>
      <c r="CL37" s="75">
        <v>15.349638157558406</v>
      </c>
      <c r="CM37" s="75">
        <v>46.334407955263636</v>
      </c>
      <c r="CN37" s="73">
        <v>0.17281647177172141</v>
      </c>
      <c r="CO37" s="74">
        <v>5076.5710669501586</v>
      </c>
      <c r="CP37" s="74">
        <v>107.18537223275094</v>
      </c>
      <c r="CQ37" s="73">
        <v>0.91973189076691175</v>
      </c>
      <c r="CR37" s="74">
        <v>4653.9662285253989</v>
      </c>
      <c r="CS37" s="73">
        <v>8.1319342209127647</v>
      </c>
      <c r="CT37" s="75">
        <v>11.234100570191194</v>
      </c>
      <c r="CU37" s="75">
        <v>13.720465011522911</v>
      </c>
      <c r="CV37" s="74">
        <v>337.67400915909252</v>
      </c>
      <c r="CW37" s="73">
        <v>5.4586582972929696</v>
      </c>
      <c r="CX37" s="73">
        <v>3.2110908965928098</v>
      </c>
      <c r="CY37" s="73" t="s">
        <v>71</v>
      </c>
      <c r="CZ37" s="75">
        <v>71.270040635308433</v>
      </c>
      <c r="DA37" s="73" t="s">
        <v>71</v>
      </c>
      <c r="DB37" s="73" t="s">
        <v>71</v>
      </c>
      <c r="DC37" s="73">
        <v>0.55040111580179574</v>
      </c>
      <c r="DD37" s="73" t="s">
        <v>71</v>
      </c>
      <c r="DE37" s="73">
        <v>1.9914828999462824</v>
      </c>
      <c r="DF37" s="73">
        <v>1.570377215885667</v>
      </c>
      <c r="DG37" s="75">
        <v>69.37512663188906</v>
      </c>
      <c r="DH37" s="73">
        <v>0.22409621843528618</v>
      </c>
      <c r="DI37" s="73" t="s">
        <v>71</v>
      </c>
      <c r="DJ37" s="73">
        <v>6.1616294793605944</v>
      </c>
      <c r="DK37" s="74">
        <v>2676.2726136715737</v>
      </c>
      <c r="DL37" s="73">
        <v>0.43621216384612299</v>
      </c>
      <c r="DM37" s="73">
        <v>0.1522125476654784</v>
      </c>
      <c r="DN37" s="73">
        <v>1.3518736105149802</v>
      </c>
      <c r="DO37" s="75">
        <v>94.407390711053083</v>
      </c>
      <c r="DP37" s="73">
        <v>1.0097997431606804</v>
      </c>
      <c r="DQ37" s="73">
        <v>7.280046864652844</v>
      </c>
      <c r="DR37" s="73">
        <v>1.0764545736931233</v>
      </c>
      <c r="DS37" s="75">
        <v>40.767121432281563</v>
      </c>
      <c r="DT37" s="75">
        <v>86.324923278834277</v>
      </c>
      <c r="DU37" s="70"/>
    </row>
    <row r="38" spans="1:125" x14ac:dyDescent="0.3">
      <c r="A38" s="83">
        <v>14</v>
      </c>
      <c r="B38" s="83" t="s">
        <v>264</v>
      </c>
      <c r="C38" s="83" t="s">
        <v>274</v>
      </c>
      <c r="D38" s="83"/>
      <c r="E38" s="56" t="s">
        <v>168</v>
      </c>
      <c r="F38" s="72">
        <v>7.4161874012431579E-3</v>
      </c>
      <c r="G38" s="72">
        <v>2032.3318816157876</v>
      </c>
      <c r="H38" s="72">
        <v>5.7077779465824854</v>
      </c>
      <c r="I38" s="72">
        <v>1.4448846690050636</v>
      </c>
      <c r="J38" s="72">
        <v>218.23933483847759</v>
      </c>
      <c r="K38" s="72">
        <v>0.48835435663128285</v>
      </c>
      <c r="L38" s="72">
        <v>16581.871227922638</v>
      </c>
      <c r="M38" s="72">
        <v>0.25656940050179139</v>
      </c>
      <c r="N38" s="72">
        <v>22.437969843190906</v>
      </c>
      <c r="O38" s="72">
        <v>9.6545194226273647</v>
      </c>
      <c r="P38" s="72">
        <v>3.9179959450430921</v>
      </c>
      <c r="Q38" s="72">
        <v>0.12607770077381189</v>
      </c>
      <c r="R38" s="72">
        <v>10.024380787311609</v>
      </c>
      <c r="S38" s="72">
        <v>1.958876402779359</v>
      </c>
      <c r="T38" s="72">
        <v>1.0065866673513058</v>
      </c>
      <c r="U38" s="72">
        <v>0.60518331702489492</v>
      </c>
      <c r="V38" s="72">
        <v>35608.002149696367</v>
      </c>
      <c r="W38" s="72">
        <v>1.0184989193582064</v>
      </c>
      <c r="X38" s="72">
        <v>2.740152981474099</v>
      </c>
      <c r="Y38" s="72">
        <v>7.8546887755003472E-2</v>
      </c>
      <c r="Z38" s="72">
        <v>6.1208231076569308E-2</v>
      </c>
      <c r="AA38" s="72">
        <v>0.36842142130080596</v>
      </c>
      <c r="AB38" s="72" t="e">
        <v>#VALUE!</v>
      </c>
      <c r="AC38" s="72">
        <v>781.69318534031049</v>
      </c>
      <c r="AD38" s="72">
        <v>9.7953216033291017</v>
      </c>
      <c r="AE38" s="72">
        <v>3.8822196816142482</v>
      </c>
      <c r="AF38" s="72">
        <v>0.10756798174254269</v>
      </c>
      <c r="AG38" s="72">
        <v>3362.8281091264207</v>
      </c>
      <c r="AH38" s="72">
        <v>2797.3705879584031</v>
      </c>
      <c r="AI38" s="72">
        <v>0.35335757248080002</v>
      </c>
      <c r="AJ38" s="72">
        <v>230.48929879478018</v>
      </c>
      <c r="AK38" s="72" t="e">
        <v>#VALUE!</v>
      </c>
      <c r="AL38" s="72">
        <v>11.720045264175544</v>
      </c>
      <c r="AM38" s="72">
        <v>12.401243376063791</v>
      </c>
      <c r="AN38" s="72">
        <v>823.42263503187451</v>
      </c>
      <c r="AO38" s="72">
        <v>7.9041387865165458</v>
      </c>
      <c r="AP38" s="72">
        <v>2.8569588437727322</v>
      </c>
      <c r="AQ38" s="72" t="e">
        <v>#VALUE!</v>
      </c>
      <c r="AR38" s="72">
        <v>3.933687966515667</v>
      </c>
      <c r="AS38" s="72" t="e">
        <v>#VALUE!</v>
      </c>
      <c r="AT38" s="72">
        <v>6.1392737517824642E-3</v>
      </c>
      <c r="AU38" s="72">
        <v>4.253884237054719E-2</v>
      </c>
      <c r="AV38" s="72">
        <v>0.60193688587492022</v>
      </c>
      <c r="AW38" s="72">
        <v>2.6507227927141015</v>
      </c>
      <c r="AX38" s="72" t="e">
        <v>#VALUE!</v>
      </c>
      <c r="AY38" s="72">
        <v>54.361238280469976</v>
      </c>
      <c r="AZ38" s="72">
        <v>0.35533834163878997</v>
      </c>
      <c r="BA38" s="72" t="e">
        <v>#VALUE!</v>
      </c>
      <c r="BB38" s="72">
        <v>0.9712225009597758</v>
      </c>
      <c r="BC38" s="72">
        <v>35.406619325999117</v>
      </c>
      <c r="BD38" s="72">
        <v>8.0526686552086987E-2</v>
      </c>
      <c r="BE38" s="72">
        <v>0.12849667714500773</v>
      </c>
      <c r="BF38" s="72">
        <v>0.78208492669407115</v>
      </c>
      <c r="BG38" s="72">
        <v>11.093312417014427</v>
      </c>
      <c r="BH38" s="72" t="e">
        <v>#VALUE!</v>
      </c>
      <c r="BI38" s="72">
        <v>10.724351965577402</v>
      </c>
      <c r="BJ38" s="72">
        <v>0.81272017958329967</v>
      </c>
      <c r="BK38" s="72">
        <v>44.384756796626696</v>
      </c>
      <c r="BL38" s="72">
        <v>2.7720341636609991</v>
      </c>
      <c r="BM38" s="82"/>
      <c r="BN38" s="73" t="s">
        <v>71</v>
      </c>
      <c r="BO38" s="74">
        <v>36294.171444358733</v>
      </c>
      <c r="BP38" s="73">
        <v>7.9971917345987809</v>
      </c>
      <c r="BQ38" s="74">
        <v>37.368547487499839</v>
      </c>
      <c r="BR38" s="74">
        <v>312.64095893160692</v>
      </c>
      <c r="BS38" s="75">
        <v>1.1223630059341174</v>
      </c>
      <c r="BT38" s="74">
        <v>1078.0978388277556</v>
      </c>
      <c r="BU38" s="73" t="s">
        <v>71</v>
      </c>
      <c r="BV38" s="75">
        <v>24.980864798057372</v>
      </c>
      <c r="BW38" s="73">
        <v>3.4793895663173364</v>
      </c>
      <c r="BX38" s="75">
        <v>40.205749922627611</v>
      </c>
      <c r="BY38" s="73">
        <v>3.3118689807484798</v>
      </c>
      <c r="BZ38" s="73">
        <v>6.1642567148460676</v>
      </c>
      <c r="CA38" s="73">
        <v>1.0643190258631554</v>
      </c>
      <c r="CB38" s="73">
        <v>0.71375187573508547</v>
      </c>
      <c r="CC38" s="73">
        <v>0.37104516193924764</v>
      </c>
      <c r="CD38" s="74">
        <v>18658.452803535522</v>
      </c>
      <c r="CE38" s="73">
        <v>9.4307390664423885</v>
      </c>
      <c r="CF38" s="73">
        <v>1.6128418246865783</v>
      </c>
      <c r="CG38" s="73" t="s">
        <v>71</v>
      </c>
      <c r="CH38" s="73">
        <v>2.0311594819152963</v>
      </c>
      <c r="CI38" s="73">
        <v>0.21202547770700636</v>
      </c>
      <c r="CJ38" s="73" t="s">
        <v>71</v>
      </c>
      <c r="CK38" s="74">
        <v>10865.024968934951</v>
      </c>
      <c r="CL38" s="75">
        <v>13.337276826338121</v>
      </c>
      <c r="CM38" s="75">
        <v>32.064283874270991</v>
      </c>
      <c r="CN38" s="73">
        <v>0.13052287565343818</v>
      </c>
      <c r="CO38" s="74">
        <v>3452.6349829814685</v>
      </c>
      <c r="CP38" s="75">
        <v>96.085559536490109</v>
      </c>
      <c r="CQ38" s="73">
        <v>1.0577765195279523</v>
      </c>
      <c r="CR38" s="74">
        <v>3336.4354426384753</v>
      </c>
      <c r="CS38" s="73">
        <v>6.0155964760826111</v>
      </c>
      <c r="CT38" s="73">
        <v>9.9237947311702843</v>
      </c>
      <c r="CU38" s="75">
        <v>10.391917535529927</v>
      </c>
      <c r="CV38" s="74">
        <v>438.8133059840668</v>
      </c>
      <c r="CW38" s="73">
        <v>4.9187019461797217</v>
      </c>
      <c r="CX38" s="73">
        <v>2.7634189522565666</v>
      </c>
      <c r="CY38" s="73" t="s">
        <v>71</v>
      </c>
      <c r="CZ38" s="75">
        <v>54.755006341529182</v>
      </c>
      <c r="DA38" s="73" t="s">
        <v>71</v>
      </c>
      <c r="DB38" s="73" t="s">
        <v>71</v>
      </c>
      <c r="DC38" s="73">
        <v>0.39992318900138235</v>
      </c>
      <c r="DD38" s="73" t="s">
        <v>71</v>
      </c>
      <c r="DE38" s="73">
        <v>1.6260642022959233</v>
      </c>
      <c r="DF38" s="73">
        <v>1.1525913347337011</v>
      </c>
      <c r="DG38" s="75">
        <v>61.500596372678864</v>
      </c>
      <c r="DH38" s="73">
        <v>0.1819053862177013</v>
      </c>
      <c r="DI38" s="73" t="s">
        <v>71</v>
      </c>
      <c r="DJ38" s="73">
        <v>5.3369640880785774</v>
      </c>
      <c r="DK38" s="74">
        <v>1854.7331805731478</v>
      </c>
      <c r="DL38" s="73">
        <v>0.36881014591791617</v>
      </c>
      <c r="DM38" s="73">
        <v>0.12021910593846649</v>
      </c>
      <c r="DN38" s="73">
        <v>1.0390069985067454</v>
      </c>
      <c r="DO38" s="75">
        <v>69.284893238958205</v>
      </c>
      <c r="DP38" s="73">
        <v>0.7613874511940435</v>
      </c>
      <c r="DQ38" s="73">
        <v>5.8154679092412911</v>
      </c>
      <c r="DR38" s="73">
        <v>0.83087525927113504</v>
      </c>
      <c r="DS38" s="75">
        <v>29.771605793823518</v>
      </c>
      <c r="DT38" s="75">
        <v>71.224054063350863</v>
      </c>
      <c r="DU38" s="70"/>
    </row>
    <row r="39" spans="1:125" x14ac:dyDescent="0.3">
      <c r="A39" s="85">
        <v>18</v>
      </c>
      <c r="B39" s="85" t="s">
        <v>264</v>
      </c>
      <c r="C39" s="85" t="s">
        <v>275</v>
      </c>
      <c r="D39" s="85" t="s">
        <v>282</v>
      </c>
      <c r="E39" s="86" t="s">
        <v>169</v>
      </c>
      <c r="F39" s="80">
        <v>8.1942492607271853E-3</v>
      </c>
      <c r="G39" s="80">
        <v>2162.6235597217274</v>
      </c>
      <c r="H39" s="80">
        <v>6.2279409941928723</v>
      </c>
      <c r="I39" s="80">
        <v>2.4621766386672679</v>
      </c>
      <c r="J39" s="80">
        <v>263.13524692633098</v>
      </c>
      <c r="K39" s="80">
        <v>0.46328020194625574</v>
      </c>
      <c r="L39" s="80">
        <v>17711.793062297518</v>
      </c>
      <c r="M39" s="80">
        <v>0.31564584947322338</v>
      </c>
      <c r="N39" s="80">
        <v>25.031181599620837</v>
      </c>
      <c r="O39" s="80">
        <v>10.326212061171535</v>
      </c>
      <c r="P39" s="80">
        <v>4.50931257835094</v>
      </c>
      <c r="Q39" s="80">
        <v>0.12924012332888679</v>
      </c>
      <c r="R39" s="80">
        <v>10.840672947856298</v>
      </c>
      <c r="S39" s="80">
        <v>2.1734526177322628</v>
      </c>
      <c r="T39" s="80">
        <v>1.0950252115095158</v>
      </c>
      <c r="U39" s="80">
        <v>0.66754871588742937</v>
      </c>
      <c r="V39" s="80">
        <v>40268.620120204097</v>
      </c>
      <c r="W39" s="80">
        <v>1.133491244229067</v>
      </c>
      <c r="X39" s="80">
        <v>3.0112970695007757</v>
      </c>
      <c r="Y39" s="80">
        <v>9.3716846093586867E-2</v>
      </c>
      <c r="Z39" s="80">
        <v>5.9959396419703243E-2</v>
      </c>
      <c r="AA39" s="80">
        <v>0.40989374331769135</v>
      </c>
      <c r="AB39" s="80" t="e">
        <v>#VALUE!</v>
      </c>
      <c r="AC39" s="80">
        <v>647.48760806261544</v>
      </c>
      <c r="AD39" s="80">
        <v>10.692408862681372</v>
      </c>
      <c r="AE39" s="80">
        <v>3.9329303790268142</v>
      </c>
      <c r="AF39" s="80">
        <v>0.12403364576511633</v>
      </c>
      <c r="AG39" s="80">
        <v>3483.3638137946218</v>
      </c>
      <c r="AH39" s="80">
        <v>3725.423383041988</v>
      </c>
      <c r="AI39" s="80">
        <v>0.44609891960930292</v>
      </c>
      <c r="AJ39" s="80">
        <v>184.65074420335785</v>
      </c>
      <c r="AK39" s="80" t="e">
        <v>#VALUE!</v>
      </c>
      <c r="AL39" s="80">
        <v>13.088143907080811</v>
      </c>
      <c r="AM39" s="80">
        <v>13.924638036235025</v>
      </c>
      <c r="AN39" s="80">
        <v>895.90346429572355</v>
      </c>
      <c r="AO39" s="80">
        <v>8.6018540883304127</v>
      </c>
      <c r="AP39" s="80">
        <v>3.20174562138184</v>
      </c>
      <c r="AQ39" s="80" t="e">
        <v>#VALUE!</v>
      </c>
      <c r="AR39" s="80">
        <v>4.1424297060912281</v>
      </c>
      <c r="AS39" s="80" t="e">
        <v>#VALUE!</v>
      </c>
      <c r="AT39" s="80">
        <v>9.8487914635355858E-3</v>
      </c>
      <c r="AU39" s="80">
        <v>4.6097981854719139E-2</v>
      </c>
      <c r="AV39" s="80">
        <v>0.74742488441750665</v>
      </c>
      <c r="AW39" s="80">
        <v>2.8689427835341261</v>
      </c>
      <c r="AX39" s="80" t="e">
        <v>#VALUE!</v>
      </c>
      <c r="AY39" s="80">
        <v>62.402658620018812</v>
      </c>
      <c r="AZ39" s="80">
        <v>0.39465990326060163</v>
      </c>
      <c r="BA39" s="80" t="e">
        <v>#VALUE!</v>
      </c>
      <c r="BB39" s="80">
        <v>1.0690090844248235</v>
      </c>
      <c r="BC39" s="80">
        <v>31.966077396683779</v>
      </c>
      <c r="BD39" s="80">
        <v>8.09964069366087E-2</v>
      </c>
      <c r="BE39" s="80">
        <v>0.14027604619184625</v>
      </c>
      <c r="BF39" s="80">
        <v>0.8430826975325304</v>
      </c>
      <c r="BG39" s="80">
        <v>11.439511770299234</v>
      </c>
      <c r="BH39" s="80" t="e">
        <v>#VALUE!</v>
      </c>
      <c r="BI39" s="80">
        <v>11.660261197975192</v>
      </c>
      <c r="BJ39" s="80">
        <v>0.88336045818156239</v>
      </c>
      <c r="BK39" s="80">
        <v>45.952909910016253</v>
      </c>
      <c r="BL39" s="80">
        <v>3.1178028107957081</v>
      </c>
      <c r="BM39" s="82"/>
      <c r="BN39" s="81" t="e">
        <v>#DIV/0!</v>
      </c>
      <c r="BO39" s="81">
        <v>51219.590551588015</v>
      </c>
      <c r="BP39" s="81">
        <v>10.501070988613112</v>
      </c>
      <c r="BQ39" s="81">
        <v>67.932384086405335</v>
      </c>
      <c r="BR39" s="81">
        <v>389.51001064632601</v>
      </c>
      <c r="BS39" s="81">
        <v>1.2239136152164913</v>
      </c>
      <c r="BT39" s="81">
        <v>963.57239275766642</v>
      </c>
      <c r="BU39" s="81" t="e">
        <v>#DIV/0!</v>
      </c>
      <c r="BV39" s="81">
        <v>31.755507901545442</v>
      </c>
      <c r="BW39" s="81">
        <v>5.239279983859598</v>
      </c>
      <c r="BX39" s="81">
        <v>55.765671862488389</v>
      </c>
      <c r="BY39" s="81">
        <v>4.9158132229404705</v>
      </c>
      <c r="BZ39" s="81">
        <v>8.9297136456738926</v>
      </c>
      <c r="CA39" s="81">
        <v>1.279936744360735</v>
      </c>
      <c r="CB39" s="81">
        <v>0.92963463722269535</v>
      </c>
      <c r="CC39" s="81">
        <v>0.46279440756387047</v>
      </c>
      <c r="CD39" s="81">
        <v>26607.964340492614</v>
      </c>
      <c r="CE39" s="81">
        <v>13.507788687973088</v>
      </c>
      <c r="CF39" s="81">
        <v>1.9764503035401191</v>
      </c>
      <c r="CG39" s="81" t="e">
        <v>#DIV/0!</v>
      </c>
      <c r="CH39" s="81">
        <v>2.6728733353333247</v>
      </c>
      <c r="CI39" s="81">
        <v>0.28483066370180532</v>
      </c>
      <c r="CJ39" s="81" t="e">
        <v>#DIV/0!</v>
      </c>
      <c r="CK39" s="81">
        <v>14605.92384265838</v>
      </c>
      <c r="CL39" s="81">
        <v>16.972041460048054</v>
      </c>
      <c r="CM39" s="81">
        <v>50.051252010016071</v>
      </c>
      <c r="CN39" s="81">
        <v>0.16525132814670046</v>
      </c>
      <c r="CO39" s="81">
        <v>5135.5090151021477</v>
      </c>
      <c r="CP39" s="81">
        <v>132.29543185454679</v>
      </c>
      <c r="CQ39" s="81">
        <v>1.4007086326990223</v>
      </c>
      <c r="CR39" s="81">
        <v>3304.3676095418959</v>
      </c>
      <c r="CS39" s="81">
        <v>7.5000658424480502</v>
      </c>
      <c r="CT39" s="81">
        <v>12.662690371509667</v>
      </c>
      <c r="CU39" s="81">
        <v>15.861976116971782</v>
      </c>
      <c r="CV39" s="81">
        <v>655.88136577116779</v>
      </c>
      <c r="CW39" s="81">
        <v>6.130354246756367</v>
      </c>
      <c r="CX39" s="81">
        <v>3.5247849343282747</v>
      </c>
      <c r="CY39" s="81" t="e">
        <v>#DIV/0!</v>
      </c>
      <c r="CZ39" s="81">
        <v>76.973900301807276</v>
      </c>
      <c r="DA39" s="81" t="e">
        <v>#DIV/0!</v>
      </c>
      <c r="DB39" s="81" t="e">
        <v>#DIV/0!</v>
      </c>
      <c r="DC39" s="81">
        <v>0.57551089027533919</v>
      </c>
      <c r="DD39" s="81" t="e">
        <v>#DIV/0!</v>
      </c>
      <c r="DE39" s="81">
        <v>2.0916639476354373</v>
      </c>
      <c r="DF39" s="81">
        <v>1.5724081744832055</v>
      </c>
      <c r="DG39" s="81">
        <v>70.201279779441577</v>
      </c>
      <c r="DH39" s="81">
        <v>0.23152647044679717</v>
      </c>
      <c r="DI39" s="81" t="e">
        <v>#DIV/0!</v>
      </c>
      <c r="DJ39" s="81">
        <v>7.3364637606727854</v>
      </c>
      <c r="DK39" s="81">
        <v>2295.4813547633858</v>
      </c>
      <c r="DL39" s="81">
        <v>0.51941205732202445</v>
      </c>
      <c r="DM39" s="81">
        <v>0.14339619173011711</v>
      </c>
      <c r="DN39" s="81">
        <v>1.3622913876987688</v>
      </c>
      <c r="DO39" s="81">
        <v>102.57714876844389</v>
      </c>
      <c r="DP39" s="81">
        <v>0.96882811223099974</v>
      </c>
      <c r="DQ39" s="81">
        <v>7.2160072817160827</v>
      </c>
      <c r="DR39" s="81">
        <v>1.114461718053287</v>
      </c>
      <c r="DS39" s="81">
        <v>45.020910451719232</v>
      </c>
      <c r="DT39" s="81">
        <v>88.714733639036112</v>
      </c>
      <c r="DU39" s="70"/>
    </row>
    <row r="40" spans="1:125" x14ac:dyDescent="0.3">
      <c r="A40" s="83">
        <v>53</v>
      </c>
      <c r="B40" s="83" t="s">
        <v>264</v>
      </c>
      <c r="C40" s="83" t="s">
        <v>273</v>
      </c>
      <c r="D40" s="83"/>
      <c r="E40" s="56" t="s">
        <v>171</v>
      </c>
      <c r="F40" s="72">
        <v>0.12238847839688075</v>
      </c>
      <c r="G40" s="72">
        <v>2370.7056248572644</v>
      </c>
      <c r="H40" s="72">
        <v>4.9355746590907712</v>
      </c>
      <c r="I40" s="72">
        <v>4.0740786513021527</v>
      </c>
      <c r="J40" s="72">
        <v>239.86937739957145</v>
      </c>
      <c r="K40" s="72">
        <v>0.47540660015262304</v>
      </c>
      <c r="L40" s="72">
        <v>17940.172672268607</v>
      </c>
      <c r="M40" s="72">
        <v>0.23142674652235831</v>
      </c>
      <c r="N40" s="72">
        <v>24.264032139756772</v>
      </c>
      <c r="O40" s="72">
        <v>10.167344094143875</v>
      </c>
      <c r="P40" s="72">
        <v>4.5090354490593345</v>
      </c>
      <c r="Q40" s="72">
        <v>0.13269677760931242</v>
      </c>
      <c r="R40" s="72">
        <v>9.655153581486223</v>
      </c>
      <c r="S40" s="72">
        <v>2.0399470418007164</v>
      </c>
      <c r="T40" s="72">
        <v>1.0014102714620656</v>
      </c>
      <c r="U40" s="72">
        <v>0.63336823605845038</v>
      </c>
      <c r="V40" s="72">
        <v>34756.203904608716</v>
      </c>
      <c r="W40" s="72">
        <v>1.0274956832552227</v>
      </c>
      <c r="X40" s="72">
        <v>2.9001789331015635</v>
      </c>
      <c r="Y40" s="72">
        <v>8.1245846275972852E-2</v>
      </c>
      <c r="Z40" s="72">
        <v>5.3228282865735124E-2</v>
      </c>
      <c r="AA40" s="72">
        <v>0.38694463438336663</v>
      </c>
      <c r="AB40" s="72" t="e">
        <v>#VALUE!</v>
      </c>
      <c r="AC40" s="72">
        <v>716.00956963260114</v>
      </c>
      <c r="AD40" s="72">
        <v>10.507710927605276</v>
      </c>
      <c r="AE40" s="72">
        <v>4.1443817837876322</v>
      </c>
      <c r="AF40" s="72">
        <v>0.1158938259548532</v>
      </c>
      <c r="AG40" s="72">
        <v>3670.6215941177002</v>
      </c>
      <c r="AH40" s="72">
        <v>3394.1692642390049</v>
      </c>
      <c r="AI40" s="72">
        <v>0.33443152903646961</v>
      </c>
      <c r="AJ40" s="72">
        <v>185.97774700341898</v>
      </c>
      <c r="AK40" s="72" t="e">
        <v>#VALUE!</v>
      </c>
      <c r="AL40" s="72">
        <v>12.660734565992284</v>
      </c>
      <c r="AM40" s="72">
        <v>13.857156461160768</v>
      </c>
      <c r="AN40" s="72">
        <v>948.50247619127879</v>
      </c>
      <c r="AO40" s="72">
        <v>8.8933228477985757</v>
      </c>
      <c r="AP40" s="72">
        <v>3.1011940453144815</v>
      </c>
      <c r="AQ40" s="72" t="e">
        <v>#VALUE!</v>
      </c>
      <c r="AR40" s="72">
        <v>3.8294280023497898</v>
      </c>
      <c r="AS40" s="72" t="e">
        <v>#VALUE!</v>
      </c>
      <c r="AT40" s="72">
        <v>1.140896514882115E-2</v>
      </c>
      <c r="AU40" s="72">
        <v>3.4038750684676412E-2</v>
      </c>
      <c r="AV40" s="72">
        <v>0.43976959073671007</v>
      </c>
      <c r="AW40" s="72">
        <v>2.801728047637766</v>
      </c>
      <c r="AX40" s="72">
        <v>1.5935294593496158E-2</v>
      </c>
      <c r="AY40" s="72">
        <v>59.080932241141156</v>
      </c>
      <c r="AZ40" s="72">
        <v>0.38216581151421286</v>
      </c>
      <c r="BA40" s="72" t="e">
        <v>#VALUE!</v>
      </c>
      <c r="BB40" s="72">
        <v>0.99968813173241566</v>
      </c>
      <c r="BC40" s="72">
        <v>27.77886598960432</v>
      </c>
      <c r="BD40" s="72">
        <v>8.1408857936831752E-2</v>
      </c>
      <c r="BE40" s="72">
        <v>0.13322094593523881</v>
      </c>
      <c r="BF40" s="72">
        <v>0.92487276515735595</v>
      </c>
      <c r="BG40" s="72">
        <v>11.179592295097798</v>
      </c>
      <c r="BH40" s="72" t="e">
        <v>#VALUE!</v>
      </c>
      <c r="BI40" s="72">
        <v>11.539330242355296</v>
      </c>
      <c r="BJ40" s="72">
        <v>0.81147483389291675</v>
      </c>
      <c r="BK40" s="72">
        <v>44.246139046478213</v>
      </c>
      <c r="BL40" s="72">
        <v>1.6511344075349328</v>
      </c>
      <c r="BM40" s="82"/>
      <c r="BN40" s="73" t="s">
        <v>71</v>
      </c>
      <c r="BO40" s="74">
        <v>51016.304742698063</v>
      </c>
      <c r="BP40" s="75">
        <v>10.910577071953893</v>
      </c>
      <c r="BQ40" s="74">
        <v>73.321068819993485</v>
      </c>
      <c r="BR40" s="74">
        <v>381.65715597330825</v>
      </c>
      <c r="BS40" s="75">
        <v>1.3157638432238614</v>
      </c>
      <c r="BT40" s="74">
        <v>956.43851313454149</v>
      </c>
      <c r="BU40" s="73" t="s">
        <v>71</v>
      </c>
      <c r="BV40" s="75">
        <v>32.843357663104435</v>
      </c>
      <c r="BW40" s="73">
        <v>5.5148344268901779</v>
      </c>
      <c r="BX40" s="75">
        <v>57.043761027446628</v>
      </c>
      <c r="BY40" s="73">
        <v>4.9177011157966959</v>
      </c>
      <c r="BZ40" s="73">
        <v>9.1019966925814568</v>
      </c>
      <c r="CA40" s="73">
        <v>1.3833078493849329</v>
      </c>
      <c r="CB40" s="73">
        <v>1.0132030951011128</v>
      </c>
      <c r="CC40" s="73">
        <v>0.44625508853931672</v>
      </c>
      <c r="CD40" s="74">
        <v>25887.229045874705</v>
      </c>
      <c r="CE40" s="75">
        <v>14.023155542791198</v>
      </c>
      <c r="CF40" s="73">
        <v>2.1604673910251466</v>
      </c>
      <c r="CG40" s="73" t="s">
        <v>71</v>
      </c>
      <c r="CH40" s="73">
        <v>3.2537952208058929</v>
      </c>
      <c r="CI40" s="73">
        <v>0.30761205972492717</v>
      </c>
      <c r="CJ40" s="73" t="s">
        <v>71</v>
      </c>
      <c r="CK40" s="74">
        <v>14515.729456275765</v>
      </c>
      <c r="CL40" s="75">
        <v>17.683609976074969</v>
      </c>
      <c r="CM40" s="75">
        <v>45.542513058100297</v>
      </c>
      <c r="CN40" s="73">
        <v>0.18747426250865837</v>
      </c>
      <c r="CO40" s="74">
        <v>5018.0904570317416</v>
      </c>
      <c r="CP40" s="74">
        <v>124.30713540897683</v>
      </c>
      <c r="CQ40" s="73">
        <v>1.8658101652580372</v>
      </c>
      <c r="CR40" s="74">
        <v>3319.4846479319972</v>
      </c>
      <c r="CS40" s="73">
        <v>9.4829639512971724</v>
      </c>
      <c r="CT40" s="75">
        <v>13.315301220779752</v>
      </c>
      <c r="CU40" s="75">
        <v>15.045776907098409</v>
      </c>
      <c r="CV40" s="74">
        <v>698.99943303965017</v>
      </c>
      <c r="CW40" s="73">
        <v>6.4702029298211441</v>
      </c>
      <c r="CX40" s="73">
        <v>3.7331651796603214</v>
      </c>
      <c r="CY40" s="73" t="s">
        <v>71</v>
      </c>
      <c r="CZ40" s="75">
        <v>80.87039053267479</v>
      </c>
      <c r="DA40" s="73" t="s">
        <v>71</v>
      </c>
      <c r="DB40" s="73" t="s">
        <v>71</v>
      </c>
      <c r="DC40" s="73">
        <v>0.5880986707030138</v>
      </c>
      <c r="DD40" s="73" t="s">
        <v>71</v>
      </c>
      <c r="DE40" s="73">
        <v>2.1651080279841057</v>
      </c>
      <c r="DF40" s="73">
        <v>1.8642808798226249</v>
      </c>
      <c r="DG40" s="75">
        <v>69.182902667128502</v>
      </c>
      <c r="DH40" s="73">
        <v>0.25249585471372843</v>
      </c>
      <c r="DI40" s="73" t="s">
        <v>71</v>
      </c>
      <c r="DJ40" s="73">
        <v>8.5868178210392809</v>
      </c>
      <c r="DK40" s="74">
        <v>2386.6995952622337</v>
      </c>
      <c r="DL40" s="73">
        <v>0.54512740252331215</v>
      </c>
      <c r="DM40" s="73">
        <v>0.17172880083107003</v>
      </c>
      <c r="DN40" s="73">
        <v>1.492765616739975</v>
      </c>
      <c r="DO40" s="74">
        <v>102.89836145993978</v>
      </c>
      <c r="DP40" s="73">
        <v>1.4855187478758978</v>
      </c>
      <c r="DQ40" s="73">
        <v>7.8606670082269519</v>
      </c>
      <c r="DR40" s="73">
        <v>1.1355184352177099</v>
      </c>
      <c r="DS40" s="75">
        <v>40.272522962888111</v>
      </c>
      <c r="DT40" s="75">
        <v>95.707940793520208</v>
      </c>
      <c r="DU40" s="70"/>
    </row>
    <row r="41" spans="1:125" ht="15.9" customHeight="1" x14ac:dyDescent="0.3">
      <c r="A41" s="87"/>
      <c r="B41" s="87"/>
      <c r="C41" s="87"/>
      <c r="D41" s="87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8"/>
      <c r="BN41" s="90"/>
      <c r="BO41" s="91"/>
      <c r="BP41" s="90"/>
      <c r="BQ41" s="91"/>
      <c r="BR41" s="91"/>
      <c r="BS41" s="92"/>
      <c r="BT41" s="91"/>
      <c r="BU41" s="90"/>
      <c r="BV41" s="92"/>
      <c r="BW41" s="90"/>
      <c r="BX41" s="92"/>
      <c r="BY41" s="90"/>
      <c r="BZ41" s="90"/>
      <c r="CA41" s="90"/>
      <c r="CB41" s="90"/>
      <c r="CC41" s="90"/>
      <c r="CD41" s="91"/>
      <c r="CE41" s="90"/>
      <c r="CF41" s="90"/>
      <c r="CG41" s="90"/>
      <c r="CH41" s="90"/>
      <c r="CI41" s="90"/>
      <c r="CJ41" s="90"/>
      <c r="CK41" s="91"/>
      <c r="CL41" s="92"/>
      <c r="CM41" s="92"/>
      <c r="CN41" s="90"/>
      <c r="CO41" s="91"/>
      <c r="CP41" s="92"/>
      <c r="CQ41" s="90"/>
      <c r="CR41" s="91"/>
      <c r="CS41" s="90"/>
      <c r="CT41" s="90"/>
      <c r="CU41" s="90"/>
      <c r="CV41" s="91"/>
      <c r="CW41" s="90"/>
      <c r="CX41" s="90"/>
      <c r="CY41" s="90"/>
      <c r="CZ41" s="92"/>
      <c r="DA41" s="90"/>
      <c r="DB41" s="90"/>
      <c r="DC41" s="90"/>
      <c r="DD41" s="90"/>
      <c r="DE41" s="90"/>
      <c r="DF41" s="90"/>
      <c r="DG41" s="92"/>
      <c r="DH41" s="90"/>
      <c r="DI41" s="90"/>
      <c r="DJ41" s="90"/>
      <c r="DK41" s="91"/>
      <c r="DL41" s="90"/>
      <c r="DM41" s="90"/>
      <c r="DN41" s="90"/>
      <c r="DO41" s="92"/>
      <c r="DP41" s="90"/>
      <c r="DQ41" s="90"/>
      <c r="DR41" s="90"/>
      <c r="DS41" s="92"/>
      <c r="DT41" s="92"/>
      <c r="DU41" s="70"/>
    </row>
    <row r="42" spans="1:125" x14ac:dyDescent="0.3">
      <c r="A42" s="95"/>
      <c r="B42" s="95"/>
      <c r="C42" s="95"/>
      <c r="D42" s="95"/>
      <c r="E42" s="95"/>
      <c r="F42" s="82"/>
      <c r="G42" s="82"/>
      <c r="H42" s="82"/>
      <c r="I42" s="82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8"/>
      <c r="BN42" s="93" t="s">
        <v>73</v>
      </c>
      <c r="BO42" s="93"/>
      <c r="BP42" s="81"/>
      <c r="BQ42" s="81"/>
      <c r="BR42" s="81"/>
      <c r="BS42" s="81"/>
      <c r="BT42" s="91"/>
      <c r="BU42" s="90"/>
      <c r="BV42" s="92"/>
      <c r="BW42" s="90"/>
      <c r="BX42" s="92"/>
      <c r="BY42" s="90"/>
      <c r="BZ42" s="92"/>
      <c r="CA42" s="90"/>
      <c r="CB42" s="90"/>
      <c r="CC42" s="90"/>
      <c r="CD42" s="91"/>
      <c r="CE42" s="92"/>
      <c r="CF42" s="90"/>
      <c r="CG42" s="90"/>
      <c r="CH42" s="90"/>
      <c r="CI42" s="90"/>
      <c r="CJ42" s="90"/>
      <c r="CK42" s="91"/>
      <c r="CL42" s="92"/>
      <c r="CM42" s="92"/>
      <c r="CN42" s="90"/>
      <c r="CO42" s="91"/>
      <c r="CP42" s="91"/>
      <c r="CQ42" s="90"/>
      <c r="CR42" s="91"/>
      <c r="CS42" s="90"/>
      <c r="CT42" s="92"/>
      <c r="CU42" s="92"/>
      <c r="CV42" s="91"/>
      <c r="CW42" s="90"/>
      <c r="CX42" s="90"/>
      <c r="CY42" s="90"/>
      <c r="CZ42" s="92"/>
      <c r="DA42" s="90"/>
      <c r="DB42" s="90"/>
      <c r="DC42" s="90"/>
      <c r="DD42" s="90"/>
      <c r="DE42" s="90"/>
      <c r="DF42" s="90"/>
      <c r="DG42" s="92"/>
      <c r="DH42" s="90"/>
      <c r="DI42" s="90"/>
      <c r="DJ42" s="90"/>
      <c r="DK42" s="91"/>
      <c r="DL42" s="90"/>
      <c r="DM42" s="90"/>
      <c r="DN42" s="90"/>
      <c r="DO42" s="92"/>
      <c r="DP42" s="90"/>
      <c r="DQ42" s="90"/>
      <c r="DR42" s="90"/>
      <c r="DS42" s="92"/>
      <c r="DT42" s="92"/>
      <c r="DU42" s="70"/>
    </row>
    <row r="43" spans="1:125" x14ac:dyDescent="0.3">
      <c r="A43" s="82"/>
      <c r="B43" s="82"/>
      <c r="C43" s="82"/>
      <c r="D43" s="82"/>
      <c r="E43" s="82"/>
      <c r="F43" s="82"/>
      <c r="G43" s="82"/>
      <c r="H43" s="82"/>
      <c r="I43" s="82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8"/>
      <c r="BN43" s="94" t="s">
        <v>74</v>
      </c>
      <c r="BO43" s="94"/>
      <c r="BP43" s="94"/>
      <c r="BQ43" s="94"/>
      <c r="BR43" s="94"/>
      <c r="BS43" s="94"/>
      <c r="BT43" s="91"/>
      <c r="BU43" s="90"/>
      <c r="BV43" s="92"/>
      <c r="BW43" s="90"/>
      <c r="BX43" s="92"/>
      <c r="BY43" s="90"/>
      <c r="BZ43" s="92"/>
      <c r="CA43" s="90"/>
      <c r="CB43" s="90"/>
      <c r="CC43" s="90"/>
      <c r="CD43" s="91"/>
      <c r="CE43" s="92"/>
      <c r="CF43" s="90"/>
      <c r="CG43" s="90"/>
      <c r="CH43" s="90"/>
      <c r="CI43" s="90"/>
      <c r="CJ43" s="90"/>
      <c r="CK43" s="91"/>
      <c r="CL43" s="92"/>
      <c r="CM43" s="92"/>
      <c r="CN43" s="90"/>
      <c r="CO43" s="91"/>
      <c r="CP43" s="91"/>
      <c r="CQ43" s="90"/>
      <c r="CR43" s="91"/>
      <c r="CS43" s="90"/>
      <c r="CT43" s="92"/>
      <c r="CU43" s="92"/>
      <c r="CV43" s="91"/>
      <c r="CW43" s="90"/>
      <c r="CX43" s="90"/>
      <c r="CY43" s="90"/>
      <c r="CZ43" s="92"/>
      <c r="DA43" s="90"/>
      <c r="DB43" s="90"/>
      <c r="DC43" s="90"/>
      <c r="DD43" s="90"/>
      <c r="DE43" s="90"/>
      <c r="DF43" s="90"/>
      <c r="DG43" s="92"/>
      <c r="DH43" s="90"/>
      <c r="DI43" s="90"/>
      <c r="DJ43" s="90"/>
      <c r="DK43" s="91"/>
      <c r="DL43" s="90"/>
      <c r="DM43" s="90"/>
      <c r="DN43" s="90"/>
      <c r="DO43" s="91"/>
      <c r="DP43" s="90"/>
      <c r="DQ43" s="90"/>
      <c r="DR43" s="90"/>
      <c r="DS43" s="92"/>
      <c r="DT43" s="92"/>
      <c r="DU43" s="70"/>
    </row>
    <row r="44" spans="1:125" x14ac:dyDescent="0.3">
      <c r="A44" s="70"/>
      <c r="B44" s="70"/>
      <c r="C44" s="70"/>
      <c r="D44" s="70"/>
      <c r="E44" s="70"/>
      <c r="F44" s="70"/>
      <c r="G44" s="70"/>
      <c r="H44" s="70"/>
      <c r="I44" s="70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8"/>
      <c r="BN44" s="90"/>
      <c r="BO44" s="91"/>
      <c r="BP44" s="90"/>
      <c r="BQ44" s="91"/>
      <c r="BR44" s="91"/>
      <c r="BS44" s="92"/>
      <c r="BT44" s="91"/>
      <c r="BU44" s="90"/>
      <c r="BV44" s="92"/>
      <c r="BW44" s="90"/>
      <c r="BX44" s="92"/>
      <c r="BY44" s="90"/>
      <c r="BZ44" s="90"/>
      <c r="CA44" s="90"/>
      <c r="CB44" s="90"/>
      <c r="CC44" s="90"/>
      <c r="CD44" s="91"/>
      <c r="CE44" s="92"/>
      <c r="CF44" s="90"/>
      <c r="CG44" s="90"/>
      <c r="CH44" s="90"/>
      <c r="CI44" s="90"/>
      <c r="CJ44" s="90"/>
      <c r="CK44" s="91"/>
      <c r="CL44" s="92"/>
      <c r="CM44" s="92"/>
      <c r="CN44" s="90"/>
      <c r="CO44" s="91"/>
      <c r="CP44" s="92"/>
      <c r="CQ44" s="90"/>
      <c r="CR44" s="91"/>
      <c r="CS44" s="90"/>
      <c r="CT44" s="92"/>
      <c r="CU44" s="92"/>
      <c r="CV44" s="91"/>
      <c r="CW44" s="90"/>
      <c r="CX44" s="90"/>
      <c r="CY44" s="90"/>
      <c r="CZ44" s="92"/>
      <c r="DA44" s="90"/>
      <c r="DB44" s="90"/>
      <c r="DC44" s="90"/>
      <c r="DD44" s="90"/>
      <c r="DE44" s="90"/>
      <c r="DF44" s="90"/>
      <c r="DG44" s="92"/>
      <c r="DH44" s="90"/>
      <c r="DI44" s="90"/>
      <c r="DJ44" s="90"/>
      <c r="DK44" s="91"/>
      <c r="DL44" s="90"/>
      <c r="DM44" s="90"/>
      <c r="DN44" s="90"/>
      <c r="DO44" s="92"/>
      <c r="DP44" s="90"/>
      <c r="DQ44" s="90"/>
      <c r="DR44" s="90"/>
      <c r="DS44" s="92"/>
      <c r="DT44" s="92"/>
      <c r="DU44" s="70"/>
    </row>
    <row r="45" spans="1:125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90"/>
      <c r="BO45" s="91"/>
      <c r="BP45" s="92"/>
      <c r="BQ45" s="91"/>
      <c r="BR45" s="91"/>
      <c r="BS45" s="92"/>
      <c r="BT45" s="91"/>
      <c r="BU45" s="90"/>
      <c r="BV45" s="92"/>
      <c r="BW45" s="90"/>
      <c r="BX45" s="92"/>
      <c r="BY45" s="90"/>
      <c r="BZ45" s="92"/>
      <c r="CA45" s="90"/>
      <c r="CB45" s="90"/>
      <c r="CC45" s="90"/>
      <c r="CD45" s="91"/>
      <c r="CE45" s="92"/>
      <c r="CF45" s="90"/>
      <c r="CG45" s="90"/>
      <c r="CH45" s="90"/>
      <c r="CI45" s="90"/>
      <c r="CJ45" s="90"/>
      <c r="CK45" s="91"/>
      <c r="CL45" s="92"/>
      <c r="CM45" s="92"/>
      <c r="CN45" s="90"/>
      <c r="CO45" s="91"/>
      <c r="CP45" s="91"/>
      <c r="CQ45" s="90"/>
      <c r="CR45" s="91"/>
      <c r="CS45" s="92"/>
      <c r="CT45" s="92"/>
      <c r="CU45" s="92"/>
      <c r="CV45" s="91"/>
      <c r="CW45" s="90"/>
      <c r="CX45" s="90"/>
      <c r="CY45" s="90"/>
      <c r="CZ45" s="91"/>
      <c r="DA45" s="90"/>
      <c r="DB45" s="90"/>
      <c r="DC45" s="90"/>
      <c r="DD45" s="90"/>
      <c r="DE45" s="90"/>
      <c r="DF45" s="90"/>
      <c r="DG45" s="92"/>
      <c r="DH45" s="90"/>
      <c r="DI45" s="90"/>
      <c r="DJ45" s="90"/>
      <c r="DK45" s="91"/>
      <c r="DL45" s="90"/>
      <c r="DM45" s="90"/>
      <c r="DN45" s="90"/>
      <c r="DO45" s="91"/>
      <c r="DP45" s="90"/>
      <c r="DQ45" s="90"/>
      <c r="DR45" s="90"/>
      <c r="DS45" s="92"/>
      <c r="DT45" s="92"/>
      <c r="DU45" s="70"/>
    </row>
    <row r="46" spans="1:125" x14ac:dyDescent="0.3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95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</row>
    <row r="47" spans="1:125" x14ac:dyDescent="0.3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</row>
    <row r="48" spans="1:125" x14ac:dyDescent="0.3"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124" x14ac:dyDescent="0.3"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</row>
    <row r="50" spans="1:124" x14ac:dyDescent="0.3">
      <c r="A50" s="7"/>
      <c r="B50" s="7"/>
      <c r="C50" s="7"/>
      <c r="D50" s="7"/>
      <c r="E50" s="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8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x14ac:dyDescent="0.3"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8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</row>
    <row r="52" spans="1:124" x14ac:dyDescent="0.3"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</row>
    <row r="53" spans="1:124" x14ac:dyDescent="0.3"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Labile Metals</vt:lpstr>
      <vt:lpstr>Residual Metals</vt:lpstr>
      <vt:lpstr>Acid Extraction</vt:lpstr>
      <vt:lpstr>Metals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Sasiri Bandara</dc:creator>
  <cp:lastModifiedBy>Kyle Paradis</cp:lastModifiedBy>
  <dcterms:created xsi:type="dcterms:W3CDTF">2018-10-18T16:28:20Z</dcterms:created>
  <dcterms:modified xsi:type="dcterms:W3CDTF">2021-04-08T16:23:36Z</dcterms:modified>
</cp:coreProperties>
</file>