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EMSD\Science\Biodiversity Ecosystem\Wetlands\Data\2018-19\IERs\"/>
    </mc:Choice>
  </mc:AlternateContent>
  <bookViews>
    <workbookView xWindow="0" yWindow="0" windowWidth="25200" windowHeight="10350"/>
  </bookViews>
  <sheets>
    <sheet name="SUMMARY" sheetId="6" r:id="rId1"/>
    <sheet name="Data" sheetId="1" r:id="rId2"/>
  </sheet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43" i="1" l="1"/>
  <c r="P34" i="1" l="1"/>
  <c r="S34" i="1" s="1"/>
  <c r="T34" i="1" s="1"/>
  <c r="P35" i="1"/>
  <c r="S35" i="1" s="1"/>
  <c r="T35" i="1" s="1"/>
  <c r="AJ35" i="1" s="1"/>
  <c r="P36" i="1"/>
  <c r="S36" i="1" s="1"/>
  <c r="T36" i="1" s="1"/>
  <c r="AM36" i="1" s="1"/>
  <c r="P37" i="1"/>
  <c r="S37" i="1" s="1"/>
  <c r="T37" i="1" s="1"/>
  <c r="P38" i="1"/>
  <c r="S38" i="1" s="1"/>
  <c r="T38" i="1" s="1"/>
  <c r="P39" i="1"/>
  <c r="S39" i="1" s="1"/>
  <c r="T39" i="1" s="1"/>
  <c r="M34" i="1"/>
  <c r="Q34" i="1" s="1"/>
  <c r="R34" i="1" s="1"/>
  <c r="M35" i="1"/>
  <c r="Q35" i="1" s="1"/>
  <c r="R35" i="1" s="1"/>
  <c r="AG35" i="1" s="1"/>
  <c r="M36" i="1"/>
  <c r="Q36" i="1" s="1"/>
  <c r="R36" i="1" s="1"/>
  <c r="M37" i="1"/>
  <c r="Q37" i="1" s="1"/>
  <c r="R37" i="1" s="1"/>
  <c r="M38" i="1"/>
  <c r="Q38" i="1" s="1"/>
  <c r="R38" i="1" s="1"/>
  <c r="M39" i="1"/>
  <c r="Q39" i="1" s="1"/>
  <c r="R39" i="1" s="1"/>
  <c r="AE39" i="1" s="1"/>
  <c r="AL36" i="1" l="1"/>
  <c r="AL37" i="1"/>
  <c r="AM37" i="1"/>
  <c r="AN37" i="1"/>
  <c r="AK37" i="1"/>
  <c r="AF36" i="1"/>
  <c r="AI36" i="1"/>
  <c r="AH36" i="1"/>
  <c r="AR36" i="1" s="1"/>
  <c r="AG36" i="1"/>
  <c r="AE36" i="1"/>
  <c r="AH37" i="1"/>
  <c r="AE37" i="1"/>
  <c r="AG37" i="1"/>
  <c r="AF37" i="1"/>
  <c r="AI37" i="1"/>
  <c r="AF38" i="1"/>
  <c r="AE38" i="1"/>
  <c r="AI38" i="1"/>
  <c r="AH38" i="1"/>
  <c r="AG38" i="1"/>
  <c r="AN39" i="1"/>
  <c r="AL39" i="1"/>
  <c r="AK39" i="1"/>
  <c r="AM39" i="1"/>
  <c r="AJ39" i="1"/>
  <c r="AO39" i="1" s="1"/>
  <c r="AL35" i="1"/>
  <c r="AQ35" i="1" s="1"/>
  <c r="AN35" i="1"/>
  <c r="AM35" i="1"/>
  <c r="AK35" i="1"/>
  <c r="AF34" i="1"/>
  <c r="AH34" i="1"/>
  <c r="AI34" i="1"/>
  <c r="AG34" i="1"/>
  <c r="AN38" i="1"/>
  <c r="AJ38" i="1"/>
  <c r="AK38" i="1"/>
  <c r="AL38" i="1"/>
  <c r="AN34" i="1"/>
  <c r="AJ34" i="1"/>
  <c r="AM34" i="1"/>
  <c r="AL34" i="1"/>
  <c r="AK34" i="1"/>
  <c r="AE34" i="1"/>
  <c r="AM38" i="1"/>
  <c r="AH39" i="1"/>
  <c r="AF39" i="1"/>
  <c r="AI39" i="1"/>
  <c r="AG39" i="1"/>
  <c r="AH35" i="1"/>
  <c r="AI35" i="1"/>
  <c r="AF35" i="1"/>
  <c r="AE35" i="1"/>
  <c r="AO35" i="1" s="1"/>
  <c r="AN36" i="1"/>
  <c r="AJ36" i="1"/>
  <c r="AK36" i="1"/>
  <c r="AJ37" i="1"/>
  <c r="P43" i="1"/>
  <c r="S43" i="1" s="1"/>
  <c r="M43" i="1"/>
  <c r="Q43" i="1" s="1"/>
  <c r="AO34" i="1" l="1"/>
  <c r="AP38" i="1"/>
  <c r="AP31" i="1"/>
  <c r="AP37" i="1"/>
  <c r="AQ36" i="1"/>
  <c r="AR37" i="1"/>
  <c r="AS35" i="1"/>
  <c r="AP39" i="1"/>
  <c r="AP36" i="1"/>
  <c r="AQ37" i="1"/>
  <c r="AS34" i="1"/>
  <c r="AR35" i="1"/>
  <c r="AR39" i="1"/>
  <c r="AS31" i="1"/>
  <c r="AP34" i="1"/>
  <c r="AS38" i="1"/>
  <c r="AS37" i="1"/>
  <c r="AP35" i="1"/>
  <c r="AQ31" i="1"/>
  <c r="AQ38" i="1"/>
  <c r="AO36" i="1"/>
  <c r="AG43" i="1"/>
  <c r="AH43" i="1"/>
  <c r="AF43" i="1"/>
  <c r="AI43" i="1"/>
  <c r="AQ39" i="1"/>
  <c r="AR34" i="1"/>
  <c r="AR38" i="1"/>
  <c r="AO37" i="1"/>
  <c r="AK43" i="1"/>
  <c r="AM43" i="1"/>
  <c r="AN43" i="1"/>
  <c r="AL43" i="1"/>
  <c r="AJ43" i="1"/>
  <c r="AO43" i="1" s="1"/>
  <c r="AS39" i="1"/>
  <c r="AR31" i="1"/>
  <c r="AQ34" i="1"/>
  <c r="AO38" i="1"/>
  <c r="AS36" i="1"/>
  <c r="AO31" i="1" l="1"/>
  <c r="AQ43" i="1"/>
  <c r="AS43" i="1"/>
  <c r="AO40" i="1"/>
  <c r="AP43" i="1"/>
  <c r="AR43" i="1"/>
  <c r="AP40" i="1"/>
  <c r="AR40" i="1"/>
  <c r="AS40" i="1"/>
  <c r="AQ40" i="1"/>
  <c r="AR41" i="1" l="1"/>
  <c r="AO41" i="1" l="1"/>
  <c r="AO32" i="1"/>
  <c r="AS41" i="1"/>
  <c r="AS32" i="1"/>
  <c r="AQ32" i="1"/>
  <c r="AQ41" i="1"/>
  <c r="AR32" i="1"/>
  <c r="AP41" i="1"/>
  <c r="AP32" i="1"/>
</calcChain>
</file>

<file path=xl/sharedStrings.xml><?xml version="1.0" encoding="utf-8"?>
<sst xmlns="http://schemas.openxmlformats.org/spreadsheetml/2006/main" count="183" uniqueCount="72">
  <si>
    <t>A</t>
  </si>
  <si>
    <t>B</t>
  </si>
  <si>
    <t xml:space="preserve">B </t>
  </si>
  <si>
    <t>TOTAL COLUMN VALUES IN Kg/ha</t>
  </si>
  <si>
    <t>WBEA ID</t>
  </si>
  <si>
    <t>ID #</t>
  </si>
  <si>
    <t>Field Info</t>
  </si>
  <si>
    <t>Type</t>
  </si>
  <si>
    <t>Individual Tube Notes</t>
  </si>
  <si>
    <t>Group Notes</t>
  </si>
  <si>
    <t>Date Installed</t>
  </si>
  <si>
    <t>Date Removed</t>
  </si>
  <si>
    <t>flask (g)</t>
  </si>
  <si>
    <t>flask + Reagent (g)</t>
  </si>
  <si>
    <t>Extract weight (g)</t>
  </si>
  <si>
    <t>Total sample wt</t>
  </si>
  <si>
    <t>Total volume in L</t>
  </si>
  <si>
    <t>total Column Ca  (mg/L)</t>
  </si>
  <si>
    <t>total Column  K     (mg/L)</t>
  </si>
  <si>
    <t>total Column Mg (mg/L)</t>
  </si>
  <si>
    <t>total Column Na (mg/L)</t>
  </si>
  <si>
    <t>total Column   P     (mg/L)</t>
  </si>
  <si>
    <t>Ca (Kg/ha)</t>
  </si>
  <si>
    <t>K   (Kg/ha)</t>
  </si>
  <si>
    <t>Mg (Kg/ha)</t>
  </si>
  <si>
    <t>Na (Kg/ha)</t>
  </si>
  <si>
    <t>P    (Kg/ha)</t>
  </si>
  <si>
    <t>P         (Kg/ha)</t>
  </si>
  <si>
    <t>(Quant. limits)-&gt;</t>
  </si>
  <si>
    <t>(0.10)</t>
  </si>
  <si>
    <t>(0.05)</t>
  </si>
  <si>
    <t>Anything below these limits were given 0 values</t>
  </si>
  <si>
    <t>TF</t>
  </si>
  <si>
    <t>WINTER 2018</t>
  </si>
  <si>
    <t>F18-400-T-C-05</t>
  </si>
  <si>
    <t>F18-400-T-C-06</t>
  </si>
  <si>
    <t>F18-401-T-C-05</t>
  </si>
  <si>
    <t>F18-401-T-C-06</t>
  </si>
  <si>
    <t>F18-402-T-C-05</t>
  </si>
  <si>
    <t>F18-402-T-C-06</t>
  </si>
  <si>
    <t>F18-403-T-C-05</t>
  </si>
  <si>
    <t>F18-403-T-C-06</t>
  </si>
  <si>
    <t>F18-404-T-C-05</t>
  </si>
  <si>
    <t>F18-404-T-C-06</t>
  </si>
  <si>
    <t>F18-414-T-C-05</t>
  </si>
  <si>
    <t>F18-414-T-C-06</t>
  </si>
  <si>
    <t>POSITIVE CONTROL</t>
  </si>
  <si>
    <t>LOADING SOLUTION</t>
  </si>
  <si>
    <t>(0.15)</t>
  </si>
  <si>
    <t>These are the actual values each column was loaded with.</t>
  </si>
  <si>
    <t>We had 100% recovery and thus do not need to perform any recovery rate corrections.</t>
  </si>
  <si>
    <t>Average</t>
  </si>
  <si>
    <t>Blank corrected average</t>
  </si>
  <si>
    <t>Blank Corrected Average</t>
  </si>
  <si>
    <t>Positive Control Averages</t>
  </si>
  <si>
    <t xml:space="preserve">Date Removed </t>
  </si>
  <si>
    <t>WBEA WINTER 2018</t>
  </si>
  <si>
    <t>AEP Station Number</t>
  </si>
  <si>
    <t>AEP Station Name</t>
  </si>
  <si>
    <t>WBEA Site Code</t>
  </si>
  <si>
    <t>AB07CC0465</t>
  </si>
  <si>
    <t>Wetland HOR03</t>
  </si>
  <si>
    <t>AB07DA3570</t>
  </si>
  <si>
    <t>Wetland MCK01</t>
  </si>
  <si>
    <t>AB07DA3500</t>
  </si>
  <si>
    <t>Wetland AUR02</t>
  </si>
  <si>
    <t>AB07CD0340</t>
  </si>
  <si>
    <t>Wetland MCM01</t>
  </si>
  <si>
    <t>AB07DA3560</t>
  </si>
  <si>
    <t>Wetland JPH04</t>
  </si>
  <si>
    <t>AB07CE1000</t>
  </si>
  <si>
    <t>Wetland ANZ01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</si>
</sst>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C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C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/>
    <xf numFmtId="2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16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5" fontId="1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horizontal="center"/>
    </xf>
    <xf numFmtId="0" fontId="1" fillId="0" borderId="0" xfId="0" applyFont="1" applyAlignment="1"/>
    <xf numFmtId="0" fontId="7" fillId="0" borderId="0" xfId="0" applyFont="1" applyBorder="1" applyAlignment="1"/>
    <xf numFmtId="0" fontId="6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5" fontId="7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 vertical="center" wrapText="1"/>
    </xf>
    <xf numFmtId="0" fontId="8" fillId="0" borderId="0" xfId="0" applyFont="1"/>
    <xf numFmtId="2" fontId="2" fillId="0" borderId="0" xfId="0" applyNumberFormat="1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165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5" fillId="0" borderId="0" xfId="0" applyNumberFormat="1" applyFont="1" applyFill="1" applyAlignment="1"/>
    <xf numFmtId="2" fontId="5" fillId="0" borderId="0" xfId="0" applyNumberFormat="1" applyFont="1" applyFill="1" applyAlignment="1">
      <alignment wrapText="1"/>
    </xf>
    <xf numFmtId="2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165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A2" sqref="A2:B2"/>
    </sheetView>
  </sheetViews>
  <sheetFormatPr defaultRowHeight="15" x14ac:dyDescent="0.25"/>
  <cols>
    <col min="1" max="1" width="14.85546875" customWidth="1"/>
    <col min="2" max="2" width="18" customWidth="1"/>
    <col min="3" max="3" width="20.28515625" customWidth="1"/>
    <col min="4" max="4" width="10.42578125" customWidth="1"/>
    <col min="5" max="5" width="10.5703125" customWidth="1"/>
  </cols>
  <sheetData>
    <row r="1" spans="1:10" s="20" customFormat="1" x14ac:dyDescent="0.25">
      <c r="A1" s="18" t="s">
        <v>56</v>
      </c>
      <c r="D1" s="50"/>
      <c r="E1" s="50"/>
      <c r="F1" s="49" t="s">
        <v>32</v>
      </c>
      <c r="G1" s="49" t="s">
        <v>32</v>
      </c>
      <c r="H1" s="49" t="s">
        <v>32</v>
      </c>
      <c r="I1" s="49" t="s">
        <v>32</v>
      </c>
      <c r="J1" s="49" t="s">
        <v>32</v>
      </c>
    </row>
    <row r="2" spans="1:10" s="51" customFormat="1" ht="45" x14ac:dyDescent="0.25">
      <c r="A2" s="56" t="s">
        <v>57</v>
      </c>
      <c r="B2" s="56" t="s">
        <v>58</v>
      </c>
      <c r="C2" s="56" t="s">
        <v>59</v>
      </c>
      <c r="D2" s="52" t="s">
        <v>10</v>
      </c>
      <c r="E2" s="52" t="s">
        <v>55</v>
      </c>
      <c r="F2" s="53" t="s">
        <v>22</v>
      </c>
      <c r="G2" s="53" t="s">
        <v>23</v>
      </c>
      <c r="H2" s="53" t="s">
        <v>24</v>
      </c>
      <c r="I2" s="53" t="s">
        <v>25</v>
      </c>
      <c r="J2" s="53" t="s">
        <v>27</v>
      </c>
    </row>
    <row r="3" spans="1:10" x14ac:dyDescent="0.25">
      <c r="A3" s="38" t="s">
        <v>60</v>
      </c>
      <c r="B3" s="38" t="s">
        <v>61</v>
      </c>
      <c r="C3" s="38">
        <v>4000</v>
      </c>
      <c r="D3" s="54">
        <v>43390</v>
      </c>
      <c r="E3" s="54">
        <v>43593</v>
      </c>
      <c r="F3" s="55">
        <v>1.6354513585807395</v>
      </c>
      <c r="G3" s="55">
        <v>0.37990794812450634</v>
      </c>
      <c r="H3" s="55">
        <v>0.37538653261065846</v>
      </c>
      <c r="I3" s="55">
        <v>3.6695726873157577</v>
      </c>
      <c r="J3" s="55">
        <v>3.8651711064713455E-2</v>
      </c>
    </row>
    <row r="4" spans="1:10" x14ac:dyDescent="0.25">
      <c r="A4" s="38" t="s">
        <v>62</v>
      </c>
      <c r="B4" s="38" t="s">
        <v>63</v>
      </c>
      <c r="C4" s="57">
        <v>4001</v>
      </c>
      <c r="D4" s="54">
        <v>43389</v>
      </c>
      <c r="E4" s="54">
        <v>43594</v>
      </c>
      <c r="F4" s="55">
        <v>3.2878580540934594</v>
      </c>
      <c r="G4" s="55">
        <v>0.29337762860325489</v>
      </c>
      <c r="H4" s="55">
        <v>0.25912549526273621</v>
      </c>
      <c r="I4" s="55">
        <v>1.1156410958321108</v>
      </c>
      <c r="J4" s="55">
        <v>2.9862145683136582E-2</v>
      </c>
    </row>
    <row r="5" spans="1:10" x14ac:dyDescent="0.25">
      <c r="A5" s="38" t="s">
        <v>64</v>
      </c>
      <c r="B5" s="38" t="s">
        <v>65</v>
      </c>
      <c r="C5" s="57">
        <v>4002</v>
      </c>
      <c r="D5" s="54">
        <v>43389</v>
      </c>
      <c r="E5" s="54">
        <v>43592</v>
      </c>
      <c r="F5" s="55">
        <v>1.5330218168126879</v>
      </c>
      <c r="G5" s="55">
        <v>0.47636328237952297</v>
      </c>
      <c r="H5" s="55">
        <v>0.23609597600613955</v>
      </c>
      <c r="I5" s="55">
        <v>0.18639659954517757</v>
      </c>
      <c r="J5" s="55">
        <v>2.0875305558314339E-2</v>
      </c>
    </row>
    <row r="6" spans="1:10" x14ac:dyDescent="0.25">
      <c r="A6" s="38" t="s">
        <v>66</v>
      </c>
      <c r="B6" s="38" t="s">
        <v>67</v>
      </c>
      <c r="C6" s="57">
        <v>4003</v>
      </c>
      <c r="D6" s="54">
        <v>43390</v>
      </c>
      <c r="E6" s="54">
        <v>43594</v>
      </c>
      <c r="F6" s="55">
        <v>1.2542936710155632</v>
      </c>
      <c r="G6" s="55">
        <v>0.35662492039500704</v>
      </c>
      <c r="H6" s="55">
        <v>0.18042880315102816</v>
      </c>
      <c r="I6" s="55">
        <v>0.3480955877739656</v>
      </c>
      <c r="J6" s="55">
        <v>1.6672567211024086E-2</v>
      </c>
    </row>
    <row r="7" spans="1:10" x14ac:dyDescent="0.25">
      <c r="A7" s="38" t="s">
        <v>68</v>
      </c>
      <c r="B7" s="38" t="s">
        <v>69</v>
      </c>
      <c r="C7" s="38">
        <v>4004</v>
      </c>
      <c r="D7" s="54">
        <v>43389</v>
      </c>
      <c r="E7" s="54">
        <v>43592</v>
      </c>
      <c r="F7" s="55">
        <v>3.856877707040212</v>
      </c>
      <c r="G7" s="55">
        <v>0.62603478091009657</v>
      </c>
      <c r="H7" s="55">
        <v>0.26436959415276629</v>
      </c>
      <c r="I7" s="55">
        <v>0.46564188047423433</v>
      </c>
      <c r="J7" s="55">
        <v>1.5251050178317497E-2</v>
      </c>
    </row>
    <row r="8" spans="1:10" x14ac:dyDescent="0.25">
      <c r="A8" s="38" t="s">
        <v>70</v>
      </c>
      <c r="B8" s="38" t="s">
        <v>71</v>
      </c>
      <c r="C8" s="38">
        <v>4014</v>
      </c>
      <c r="D8" s="54">
        <v>43388</v>
      </c>
      <c r="E8" s="54">
        <v>43591</v>
      </c>
      <c r="F8" s="55">
        <v>1.4587339201860485</v>
      </c>
      <c r="G8" s="55">
        <v>0.10309616890978038</v>
      </c>
      <c r="H8" s="55">
        <v>0.12600167501072165</v>
      </c>
      <c r="I8" s="55">
        <v>0.26031946658578431</v>
      </c>
      <c r="J8" s="55">
        <v>1.2186989513125525E-2</v>
      </c>
    </row>
    <row r="9" spans="1:10" x14ac:dyDescent="0.25">
      <c r="D9" s="54"/>
      <c r="E9" s="54"/>
    </row>
  </sheetData>
  <conditionalFormatting sqref="C4:C6">
    <cfRule type="cellIs" dxfId="0" priority="1" operator="equal">
      <formula>69090</formula>
    </cfRule>
  </conditionalFormatting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2"/>
  <sheetViews>
    <sheetView zoomScaleNormal="100" workbookViewId="0">
      <pane ySplit="2" topLeftCell="A18" activePane="bottomLeft" state="frozen"/>
      <selection pane="bottomLeft" activeCell="E36" sqref="E36"/>
    </sheetView>
  </sheetViews>
  <sheetFormatPr defaultColWidth="9.140625" defaultRowHeight="14.25" x14ac:dyDescent="0.2"/>
  <cols>
    <col min="1" max="1" width="16.28515625" style="20" customWidth="1"/>
    <col min="2" max="2" width="15" style="20" customWidth="1"/>
    <col min="3" max="3" width="22.85546875" style="20" customWidth="1"/>
    <col min="4" max="4" width="9.140625" style="22"/>
    <col min="5" max="5" width="23.85546875" style="20" customWidth="1"/>
    <col min="6" max="6" width="9.140625" style="22"/>
    <col min="7" max="7" width="18.7109375" style="20" customWidth="1"/>
    <col min="8" max="8" width="17.85546875" style="20" customWidth="1"/>
    <col min="9" max="9" width="11.140625" style="23" customWidth="1"/>
    <col min="10" max="10" width="10.7109375" style="23" customWidth="1"/>
    <col min="11" max="11" width="9.140625" style="24" hidden="1" customWidth="1"/>
    <col min="12" max="12" width="11.140625" style="24" hidden="1" customWidth="1"/>
    <col min="13" max="14" width="9.140625" style="24" hidden="1" customWidth="1"/>
    <col min="15" max="15" width="10" style="24" hidden="1" customWidth="1"/>
    <col min="16" max="19" width="9.140625" style="24" hidden="1" customWidth="1"/>
    <col min="20" max="30" width="9.140625" style="24" customWidth="1"/>
    <col min="31" max="38" width="9.140625" style="20" customWidth="1"/>
    <col min="39" max="39" width="9.42578125" style="20" customWidth="1"/>
    <col min="40" max="40" width="9.140625" style="20" customWidth="1"/>
    <col min="41" max="41" width="9.140625" style="20"/>
    <col min="42" max="42" width="9.140625" style="44"/>
    <col min="43" max="50" width="9.140625" style="20"/>
    <col min="51" max="51" width="26" style="20" customWidth="1"/>
    <col min="52" max="16384" width="9.140625" style="20"/>
  </cols>
  <sheetData>
    <row r="1" spans="1:54" s="1" customFormat="1" ht="15" x14ac:dyDescent="0.25">
      <c r="D1" s="2"/>
      <c r="F1" s="3"/>
      <c r="G1" s="4"/>
      <c r="H1" s="3"/>
      <c r="I1" s="5"/>
      <c r="J1" s="5"/>
      <c r="K1" s="6" t="s">
        <v>0</v>
      </c>
      <c r="L1" s="6" t="s">
        <v>0</v>
      </c>
      <c r="M1" s="6" t="s">
        <v>0</v>
      </c>
      <c r="N1" s="7" t="s">
        <v>1</v>
      </c>
      <c r="O1" s="7" t="s">
        <v>1</v>
      </c>
      <c r="P1" s="7" t="s">
        <v>1</v>
      </c>
      <c r="Q1" s="6" t="s">
        <v>0</v>
      </c>
      <c r="R1" s="6" t="s">
        <v>0</v>
      </c>
      <c r="S1" s="7" t="s">
        <v>1</v>
      </c>
      <c r="T1" s="7" t="s">
        <v>1</v>
      </c>
      <c r="U1" s="6" t="s">
        <v>0</v>
      </c>
      <c r="V1" s="6" t="s">
        <v>0</v>
      </c>
      <c r="W1" s="6" t="s">
        <v>0</v>
      </c>
      <c r="X1" s="6" t="s">
        <v>0</v>
      </c>
      <c r="Y1" s="6" t="s">
        <v>0</v>
      </c>
      <c r="Z1" s="7" t="s">
        <v>1</v>
      </c>
      <c r="AA1" s="7" t="s">
        <v>1</v>
      </c>
      <c r="AB1" s="7" t="s">
        <v>1</v>
      </c>
      <c r="AC1" s="7" t="s">
        <v>2</v>
      </c>
      <c r="AD1" s="7" t="s">
        <v>2</v>
      </c>
      <c r="AE1" s="7" t="s">
        <v>0</v>
      </c>
      <c r="AF1" s="7" t="s">
        <v>0</v>
      </c>
      <c r="AG1" s="7" t="s">
        <v>0</v>
      </c>
      <c r="AH1" s="7" t="s">
        <v>0</v>
      </c>
      <c r="AI1" s="7" t="s">
        <v>0</v>
      </c>
      <c r="AJ1" s="7" t="s">
        <v>1</v>
      </c>
      <c r="AK1" s="7" t="s">
        <v>1</v>
      </c>
      <c r="AL1" s="7" t="s">
        <v>1</v>
      </c>
      <c r="AM1" s="7" t="s">
        <v>2</v>
      </c>
      <c r="AN1" s="7" t="s">
        <v>2</v>
      </c>
      <c r="AO1" s="8" t="s">
        <v>3</v>
      </c>
      <c r="AP1" s="9"/>
      <c r="AQ1" s="6"/>
      <c r="AR1" s="6"/>
      <c r="AS1" s="6"/>
      <c r="AT1" s="47"/>
      <c r="AU1" s="6"/>
      <c r="AV1" s="6"/>
      <c r="AW1" s="6"/>
      <c r="AX1" s="3"/>
    </row>
    <row r="2" spans="1:54" s="10" customFormat="1" ht="60" x14ac:dyDescent="0.25">
      <c r="A2" s="56" t="s">
        <v>57</v>
      </c>
      <c r="B2" s="56" t="s">
        <v>58</v>
      </c>
      <c r="C2" s="10" t="s">
        <v>4</v>
      </c>
      <c r="D2" s="11" t="s">
        <v>5</v>
      </c>
      <c r="E2" s="12" t="s">
        <v>6</v>
      </c>
      <c r="F2" s="13" t="s">
        <v>7</v>
      </c>
      <c r="G2" s="13" t="s">
        <v>8</v>
      </c>
      <c r="H2" s="13" t="s">
        <v>9</v>
      </c>
      <c r="I2" s="14" t="s">
        <v>10</v>
      </c>
      <c r="J2" s="14" t="s">
        <v>11</v>
      </c>
      <c r="K2" s="15" t="s">
        <v>12</v>
      </c>
      <c r="L2" s="15" t="s">
        <v>13</v>
      </c>
      <c r="M2" s="15" t="s">
        <v>14</v>
      </c>
      <c r="N2" s="16" t="s">
        <v>12</v>
      </c>
      <c r="O2" s="16" t="s">
        <v>13</v>
      </c>
      <c r="P2" s="16" t="s">
        <v>14</v>
      </c>
      <c r="Q2" s="15" t="s">
        <v>15</v>
      </c>
      <c r="R2" s="15" t="s">
        <v>16</v>
      </c>
      <c r="S2" s="16" t="s">
        <v>15</v>
      </c>
      <c r="T2" s="16" t="s">
        <v>16</v>
      </c>
      <c r="U2" s="15" t="s">
        <v>17</v>
      </c>
      <c r="V2" s="15" t="s">
        <v>18</v>
      </c>
      <c r="W2" s="15" t="s">
        <v>19</v>
      </c>
      <c r="X2" s="15" t="s">
        <v>20</v>
      </c>
      <c r="Y2" s="15" t="s">
        <v>21</v>
      </c>
      <c r="Z2" s="16" t="s">
        <v>17</v>
      </c>
      <c r="AA2" s="16" t="s">
        <v>18</v>
      </c>
      <c r="AB2" s="16" t="s">
        <v>19</v>
      </c>
      <c r="AC2" s="16" t="s">
        <v>20</v>
      </c>
      <c r="AD2" s="16" t="s">
        <v>21</v>
      </c>
      <c r="AE2" s="16" t="s">
        <v>22</v>
      </c>
      <c r="AF2" s="16" t="s">
        <v>23</v>
      </c>
      <c r="AG2" s="16" t="s">
        <v>24</v>
      </c>
      <c r="AH2" s="16" t="s">
        <v>25</v>
      </c>
      <c r="AI2" s="16" t="s">
        <v>26</v>
      </c>
      <c r="AJ2" s="16" t="s">
        <v>22</v>
      </c>
      <c r="AK2" s="16" t="s">
        <v>23</v>
      </c>
      <c r="AL2" s="16" t="s">
        <v>24</v>
      </c>
      <c r="AM2" s="16" t="s">
        <v>25</v>
      </c>
      <c r="AN2" s="16" t="s">
        <v>26</v>
      </c>
      <c r="AO2" s="17" t="s">
        <v>22</v>
      </c>
      <c r="AP2" s="17" t="s">
        <v>23</v>
      </c>
      <c r="AQ2" s="15" t="s">
        <v>24</v>
      </c>
      <c r="AR2" s="15" t="s">
        <v>25</v>
      </c>
      <c r="AS2" s="15" t="s">
        <v>27</v>
      </c>
      <c r="AT2" s="48"/>
      <c r="AU2" s="15"/>
      <c r="AV2" s="15"/>
      <c r="AW2" s="15"/>
      <c r="AX2" s="13"/>
      <c r="AY2" s="12"/>
      <c r="AZ2" s="13"/>
      <c r="BA2" s="13"/>
      <c r="BB2" s="13"/>
    </row>
    <row r="3" spans="1:54" ht="30" x14ac:dyDescent="0.25">
      <c r="C3" s="18" t="s">
        <v>33</v>
      </c>
      <c r="D3" s="19"/>
      <c r="G3" s="21"/>
      <c r="H3" s="22"/>
      <c r="S3" s="25"/>
      <c r="T3" s="26" t="s">
        <v>28</v>
      </c>
      <c r="U3" s="25" t="s">
        <v>30</v>
      </c>
      <c r="V3" s="25" t="s">
        <v>48</v>
      </c>
      <c r="W3" s="25" t="s">
        <v>29</v>
      </c>
      <c r="X3" s="25" t="s">
        <v>29</v>
      </c>
      <c r="Y3" s="25" t="s">
        <v>30</v>
      </c>
      <c r="Z3" s="25" t="s">
        <v>31</v>
      </c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7"/>
      <c r="AP3" s="27"/>
      <c r="AQ3" s="24"/>
      <c r="AR3" s="24"/>
      <c r="AS3" s="24"/>
      <c r="AT3" s="37"/>
      <c r="BA3" s="21"/>
      <c r="BB3" s="22"/>
    </row>
    <row r="4" spans="1:54" s="22" customFormat="1" ht="15" x14ac:dyDescent="0.25">
      <c r="A4" s="38" t="s">
        <v>60</v>
      </c>
      <c r="B4" s="38" t="s">
        <v>61</v>
      </c>
      <c r="C4" s="29" t="s">
        <v>34</v>
      </c>
      <c r="D4" s="30">
        <v>75565</v>
      </c>
      <c r="E4" s="29"/>
      <c r="F4" s="22" t="s">
        <v>32</v>
      </c>
      <c r="G4" s="31"/>
      <c r="H4" s="32"/>
      <c r="I4" s="33">
        <v>43390</v>
      </c>
      <c r="J4" s="33">
        <v>43593</v>
      </c>
      <c r="K4" s="24">
        <v>54.23</v>
      </c>
      <c r="L4" s="24">
        <v>256.19</v>
      </c>
      <c r="M4" s="24">
        <v>201.96</v>
      </c>
      <c r="N4" s="34">
        <v>54.54</v>
      </c>
      <c r="O4" s="34">
        <v>255.64</v>
      </c>
      <c r="P4" s="24">
        <v>201.1</v>
      </c>
      <c r="Q4" s="24">
        <v>201.96</v>
      </c>
      <c r="R4" s="24">
        <v>0.19943908990361828</v>
      </c>
      <c r="S4" s="24">
        <v>201.1</v>
      </c>
      <c r="T4" s="24">
        <v>0.1985898246168431</v>
      </c>
      <c r="U4" s="24">
        <v>28.73</v>
      </c>
      <c r="V4" s="24">
        <v>5.13</v>
      </c>
      <c r="W4" s="24">
        <v>4.8780000000000001</v>
      </c>
      <c r="X4" s="24">
        <v>59.6</v>
      </c>
      <c r="Y4" s="24">
        <v>0.81440000000000001</v>
      </c>
      <c r="Z4" s="24">
        <v>1.2949999999999999</v>
      </c>
      <c r="AA4" s="24">
        <v>0</v>
      </c>
      <c r="AB4" s="24">
        <v>0.1197</v>
      </c>
      <c r="AC4" s="24">
        <v>0</v>
      </c>
      <c r="AD4" s="24">
        <v>0</v>
      </c>
      <c r="AE4" s="24">
        <v>1.7877241365144574</v>
      </c>
      <c r="AF4" s="24">
        <v>0.31921422973613528</v>
      </c>
      <c r="AG4" s="24">
        <v>0.3035335307315532</v>
      </c>
      <c r="AH4" s="24">
        <v>3.7086097645757627</v>
      </c>
      <c r="AI4" s="24">
        <v>5.0676036783062095E-2</v>
      </c>
      <c r="AJ4" s="24">
        <v>8.023823273818928E-2</v>
      </c>
      <c r="AK4" s="24">
        <v>0</v>
      </c>
      <c r="AL4" s="24">
        <v>7.4166150260704692E-3</v>
      </c>
      <c r="AM4" s="24">
        <v>0</v>
      </c>
      <c r="AN4" s="24">
        <v>0</v>
      </c>
      <c r="AO4" s="27">
        <v>1.8679623692526466</v>
      </c>
      <c r="AP4" s="27">
        <v>0.31921422973613528</v>
      </c>
      <c r="AQ4" s="27">
        <v>0.3109501457576237</v>
      </c>
      <c r="AR4" s="27">
        <v>3.7086097645757627</v>
      </c>
      <c r="AS4" s="27">
        <v>5.0676036783062095E-2</v>
      </c>
      <c r="AT4" s="37"/>
      <c r="AW4" s="29"/>
      <c r="AY4" s="29"/>
      <c r="BA4" s="31"/>
      <c r="BB4" s="32"/>
    </row>
    <row r="5" spans="1:54" s="22" customFormat="1" ht="15" x14ac:dyDescent="0.25">
      <c r="A5" s="38" t="s">
        <v>60</v>
      </c>
      <c r="B5" s="38" t="s">
        <v>61</v>
      </c>
      <c r="C5" s="29" t="s">
        <v>35</v>
      </c>
      <c r="D5" s="30">
        <v>75566</v>
      </c>
      <c r="E5" s="29"/>
      <c r="F5" s="22" t="s">
        <v>32</v>
      </c>
      <c r="G5" s="31"/>
      <c r="H5" s="32"/>
      <c r="I5" s="33">
        <v>43390</v>
      </c>
      <c r="J5" s="33">
        <v>43593</v>
      </c>
      <c r="K5" s="24">
        <v>54.66</v>
      </c>
      <c r="L5" s="24">
        <v>258</v>
      </c>
      <c r="M5" s="24">
        <v>203.34</v>
      </c>
      <c r="N5" s="34">
        <v>54.59</v>
      </c>
      <c r="O5" s="34">
        <v>255.15</v>
      </c>
      <c r="P5" s="24">
        <v>200.56</v>
      </c>
      <c r="Q5" s="24">
        <v>203.34</v>
      </c>
      <c r="R5" s="24">
        <v>0.20080186443355982</v>
      </c>
      <c r="S5" s="24">
        <v>200.56</v>
      </c>
      <c r="T5" s="24">
        <v>0.19805656501817034</v>
      </c>
      <c r="U5" s="24">
        <v>21.85</v>
      </c>
      <c r="V5" s="24">
        <v>8.0069999999999997</v>
      </c>
      <c r="W5" s="24">
        <v>7.1109999999999998</v>
      </c>
      <c r="X5" s="24">
        <v>58.23</v>
      </c>
      <c r="Y5" s="24">
        <v>0.39169999999999999</v>
      </c>
      <c r="Z5" s="24">
        <v>0.78559999999999997</v>
      </c>
      <c r="AA5" s="24">
        <v>0</v>
      </c>
      <c r="AB5" s="24">
        <v>0</v>
      </c>
      <c r="AC5" s="24">
        <v>0</v>
      </c>
      <c r="AD5" s="24">
        <v>6.7299999999999999E-2</v>
      </c>
      <c r="AE5" s="24">
        <v>1.3689064702164642</v>
      </c>
      <c r="AF5" s="24">
        <v>0.50164000489808824</v>
      </c>
      <c r="AG5" s="24">
        <v>0.44550544209195769</v>
      </c>
      <c r="AH5" s="24">
        <v>3.6481200805814509</v>
      </c>
      <c r="AI5" s="24">
        <v>2.4540076173171121E-2</v>
      </c>
      <c r="AJ5" s="24">
        <v>4.8545090093221679E-2</v>
      </c>
      <c r="AK5" s="24">
        <v>0</v>
      </c>
      <c r="AL5" s="24">
        <v>0</v>
      </c>
      <c r="AM5" s="24">
        <v>0</v>
      </c>
      <c r="AN5" s="24">
        <v>4.1587125296255328E-3</v>
      </c>
      <c r="AO5" s="27">
        <v>1.4174515603096858</v>
      </c>
      <c r="AP5" s="27">
        <v>0.50164000489808824</v>
      </c>
      <c r="AQ5" s="27">
        <v>0.44550544209195769</v>
      </c>
      <c r="AR5" s="27">
        <v>3.6481200805814509</v>
      </c>
      <c r="AS5" s="27">
        <v>2.8698788702796654E-2</v>
      </c>
      <c r="AT5" s="37"/>
      <c r="AW5" s="29"/>
      <c r="AY5" s="29"/>
      <c r="BA5" s="31"/>
      <c r="BB5" s="32"/>
    </row>
    <row r="6" spans="1:54" s="22" customFormat="1" x14ac:dyDescent="0.2">
      <c r="C6" s="29"/>
      <c r="D6" s="30"/>
      <c r="E6" s="29"/>
      <c r="G6" s="31"/>
      <c r="H6" s="32"/>
      <c r="I6" s="33"/>
      <c r="J6" s="33"/>
      <c r="K6" s="24"/>
      <c r="L6" s="24"/>
      <c r="M6" s="24"/>
      <c r="N6" s="34"/>
      <c r="O6" s="3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7">
        <v>1.6427069647811661</v>
      </c>
      <c r="AP6" s="27">
        <v>0.41042711731711179</v>
      </c>
      <c r="AQ6" s="27">
        <v>0.37822779392479067</v>
      </c>
      <c r="AR6" s="27">
        <v>3.6783649225786066</v>
      </c>
      <c r="AS6" s="27">
        <v>3.9687412742929376E-2</v>
      </c>
      <c r="AT6" s="37" t="s">
        <v>51</v>
      </c>
      <c r="AW6" s="29"/>
      <c r="AY6" s="29"/>
      <c r="BA6" s="31"/>
      <c r="BB6" s="32"/>
    </row>
    <row r="7" spans="1:54" s="22" customFormat="1" ht="15" x14ac:dyDescent="0.25">
      <c r="C7" s="29"/>
      <c r="D7" s="30"/>
      <c r="E7" s="29"/>
      <c r="G7" s="31"/>
      <c r="H7" s="32"/>
      <c r="I7" s="33"/>
      <c r="J7" s="33"/>
      <c r="K7" s="24"/>
      <c r="L7" s="24"/>
      <c r="M7" s="24"/>
      <c r="N7" s="34"/>
      <c r="O7" s="3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36">
        <v>1.6354513585807395</v>
      </c>
      <c r="AP7" s="36">
        <v>0.37990794812450634</v>
      </c>
      <c r="AQ7" s="36">
        <v>0.37538653261065846</v>
      </c>
      <c r="AR7" s="36">
        <v>3.6695726873157577</v>
      </c>
      <c r="AS7" s="36">
        <v>3.8651711064713455E-2</v>
      </c>
      <c r="AT7" s="28" t="s">
        <v>53</v>
      </c>
      <c r="AW7" s="29"/>
      <c r="AY7" s="29"/>
      <c r="BA7" s="31"/>
      <c r="BB7" s="32"/>
    </row>
    <row r="8" spans="1:54" s="22" customFormat="1" x14ac:dyDescent="0.2">
      <c r="C8" s="29"/>
      <c r="D8" s="30"/>
      <c r="E8" s="29"/>
      <c r="G8" s="31"/>
      <c r="H8" s="32"/>
      <c r="I8" s="33"/>
      <c r="J8" s="33"/>
      <c r="K8" s="24"/>
      <c r="L8" s="24"/>
      <c r="M8" s="24"/>
      <c r="N8" s="34"/>
      <c r="O8" s="3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7"/>
      <c r="AP8" s="27"/>
      <c r="AQ8" s="27"/>
      <c r="AR8" s="27"/>
      <c r="AS8" s="27"/>
      <c r="AT8" s="37"/>
      <c r="AW8" s="29"/>
      <c r="AY8" s="29"/>
      <c r="BA8" s="31"/>
      <c r="BB8" s="32"/>
    </row>
    <row r="9" spans="1:54" ht="15" x14ac:dyDescent="0.25">
      <c r="A9" s="38" t="s">
        <v>62</v>
      </c>
      <c r="B9" s="38" t="s">
        <v>63</v>
      </c>
      <c r="C9" s="20" t="s">
        <v>36</v>
      </c>
      <c r="D9" s="22">
        <v>75567</v>
      </c>
      <c r="F9" s="22" t="s">
        <v>32</v>
      </c>
      <c r="I9" s="23">
        <v>43389</v>
      </c>
      <c r="J9" s="23">
        <v>43594</v>
      </c>
      <c r="K9" s="24">
        <v>54.58</v>
      </c>
      <c r="L9" s="24">
        <v>256.10000000000002</v>
      </c>
      <c r="M9" s="24">
        <v>201.52000000000004</v>
      </c>
      <c r="N9" s="24">
        <v>54.8</v>
      </c>
      <c r="O9" s="24">
        <v>251.99</v>
      </c>
      <c r="P9" s="24">
        <v>197.19</v>
      </c>
      <c r="Q9" s="24">
        <v>201.52000000000004</v>
      </c>
      <c r="R9" s="24">
        <v>0.19900458208247754</v>
      </c>
      <c r="S9" s="24">
        <v>197.19</v>
      </c>
      <c r="T9" s="24">
        <v>0.19472863011534208</v>
      </c>
      <c r="U9" s="24">
        <v>54.2</v>
      </c>
      <c r="V9" s="24">
        <v>4.3029999999999999</v>
      </c>
      <c r="W9" s="24">
        <v>4.2249999999999996</v>
      </c>
      <c r="X9" s="24">
        <v>19.96</v>
      </c>
      <c r="Y9" s="24">
        <v>0.30299999999999999</v>
      </c>
      <c r="Z9" s="24">
        <v>4.2839999999999998</v>
      </c>
      <c r="AA9" s="24">
        <v>0</v>
      </c>
      <c r="AB9" s="24">
        <v>0.16550000000000001</v>
      </c>
      <c r="AC9" s="24">
        <v>0</v>
      </c>
      <c r="AD9" s="24">
        <v>5.6300000000000003E-2</v>
      </c>
      <c r="AE9" s="24">
        <v>3.3652470848475282</v>
      </c>
      <c r="AF9" s="24">
        <v>0.26717081561068107</v>
      </c>
      <c r="AG9" s="24">
        <v>0.26232784010112187</v>
      </c>
      <c r="AH9" s="24">
        <v>1.2393050150102705</v>
      </c>
      <c r="AI9" s="24">
        <v>1.8813097171749095E-2</v>
      </c>
      <c r="AJ9" s="24">
        <v>0.26027584484120714</v>
      </c>
      <c r="AK9" s="24">
        <v>0</v>
      </c>
      <c r="AL9" s="24">
        <v>1.0055007544635803E-2</v>
      </c>
      <c r="AM9" s="24">
        <v>0</v>
      </c>
      <c r="AN9" s="24">
        <v>3.4205252251540532E-3</v>
      </c>
      <c r="AO9" s="27">
        <v>3.6255229296887355</v>
      </c>
      <c r="AP9" s="27">
        <v>0.26717081561068107</v>
      </c>
      <c r="AQ9" s="27">
        <v>0.27238284764575765</v>
      </c>
      <c r="AR9" s="27">
        <v>1.2393050150102705</v>
      </c>
      <c r="AS9" s="27">
        <v>2.2233622396903147E-2</v>
      </c>
      <c r="AZ9" s="22"/>
    </row>
    <row r="10" spans="1:54" ht="15" x14ac:dyDescent="0.25">
      <c r="A10" s="38" t="s">
        <v>62</v>
      </c>
      <c r="B10" s="38" t="s">
        <v>63</v>
      </c>
      <c r="C10" s="20" t="s">
        <v>37</v>
      </c>
      <c r="D10" s="22">
        <v>75568</v>
      </c>
      <c r="F10" s="22" t="s">
        <v>32</v>
      </c>
      <c r="I10" s="23">
        <v>43389</v>
      </c>
      <c r="J10" s="23">
        <v>43594</v>
      </c>
      <c r="K10" s="24">
        <v>54.6</v>
      </c>
      <c r="L10" s="24">
        <v>256.49</v>
      </c>
      <c r="M10" s="24">
        <v>201.89000000000001</v>
      </c>
      <c r="N10" s="24">
        <v>54.75</v>
      </c>
      <c r="O10" s="24">
        <v>252.5</v>
      </c>
      <c r="P10" s="24">
        <v>197.75</v>
      </c>
      <c r="Q10" s="24">
        <v>201.89000000000001</v>
      </c>
      <c r="R10" s="24">
        <v>0.19936996365934589</v>
      </c>
      <c r="S10" s="24">
        <v>197.75</v>
      </c>
      <c r="T10" s="24">
        <v>0.19528164006952126</v>
      </c>
      <c r="U10" s="24">
        <v>42.38</v>
      </c>
      <c r="V10" s="24">
        <v>6.1189999999999998</v>
      </c>
      <c r="W10" s="24">
        <v>4.0439999999999996</v>
      </c>
      <c r="X10" s="24">
        <v>16.23</v>
      </c>
      <c r="Y10" s="24">
        <v>0.58399999999999996</v>
      </c>
      <c r="Z10" s="24">
        <v>5.3920000000000003</v>
      </c>
      <c r="AA10" s="24">
        <v>0</v>
      </c>
      <c r="AB10" s="24">
        <v>0</v>
      </c>
      <c r="AC10" s="24">
        <v>0</v>
      </c>
      <c r="AD10" s="24">
        <v>5.3100000000000001E-2</v>
      </c>
      <c r="AE10" s="24">
        <v>2.6361813066835209</v>
      </c>
      <c r="AF10" s="24">
        <v>0.38062277998103972</v>
      </c>
      <c r="AG10" s="24">
        <v>0.25155066550797917</v>
      </c>
      <c r="AH10" s="24">
        <v>1.0095616471796494</v>
      </c>
      <c r="AI10" s="24">
        <v>3.6326802338442092E-2</v>
      </c>
      <c r="AJ10" s="24">
        <v>0.32852308421551585</v>
      </c>
      <c r="AK10" s="24">
        <v>0</v>
      </c>
      <c r="AL10" s="24">
        <v>0</v>
      </c>
      <c r="AM10" s="24">
        <v>0</v>
      </c>
      <c r="AN10" s="24">
        <v>3.2352699873597728E-3</v>
      </c>
      <c r="AO10" s="27">
        <v>2.9647043908990369</v>
      </c>
      <c r="AP10" s="27">
        <v>0.38062277998103972</v>
      </c>
      <c r="AQ10" s="27">
        <v>0.25155066550797917</v>
      </c>
      <c r="AR10" s="27">
        <v>1.0095616471796494</v>
      </c>
      <c r="AS10" s="27">
        <v>3.9562072325801861E-2</v>
      </c>
      <c r="AZ10" s="22"/>
    </row>
    <row r="11" spans="1:54" x14ac:dyDescent="0.2"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7">
        <v>3.295113660293886</v>
      </c>
      <c r="AP11" s="27">
        <v>0.32389679779586039</v>
      </c>
      <c r="AQ11" s="27">
        <v>0.26196675657686841</v>
      </c>
      <c r="AR11" s="27">
        <v>1.1244333310949599</v>
      </c>
      <c r="AS11" s="27">
        <v>3.0897847361352503E-2</v>
      </c>
      <c r="AT11" s="37" t="s">
        <v>51</v>
      </c>
      <c r="AZ11" s="22"/>
    </row>
    <row r="12" spans="1:54" ht="15" x14ac:dyDescent="0.25"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36">
        <v>3.2878580540934594</v>
      </c>
      <c r="AP12" s="36">
        <v>0.29337762860325489</v>
      </c>
      <c r="AQ12" s="36">
        <v>0.25912549526273621</v>
      </c>
      <c r="AR12" s="36">
        <v>1.1156410958321108</v>
      </c>
      <c r="AS12" s="36">
        <v>2.9862145683136582E-2</v>
      </c>
      <c r="AT12" s="28" t="s">
        <v>53</v>
      </c>
      <c r="AZ12" s="22"/>
    </row>
    <row r="13" spans="1:54" x14ac:dyDescent="0.2"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7"/>
      <c r="AP13" s="27"/>
      <c r="AQ13" s="27"/>
      <c r="AR13" s="27"/>
      <c r="AS13" s="27"/>
      <c r="AZ13" s="22"/>
    </row>
    <row r="14" spans="1:54" ht="15" x14ac:dyDescent="0.25">
      <c r="A14" s="38" t="s">
        <v>64</v>
      </c>
      <c r="B14" s="38" t="s">
        <v>65</v>
      </c>
      <c r="C14" s="20" t="s">
        <v>38</v>
      </c>
      <c r="D14" s="22">
        <v>75569</v>
      </c>
      <c r="F14" s="22" t="s">
        <v>32</v>
      </c>
      <c r="I14" s="23">
        <v>43389</v>
      </c>
      <c r="J14" s="23">
        <v>43592</v>
      </c>
      <c r="K14" s="24">
        <v>54.45</v>
      </c>
      <c r="L14" s="24">
        <v>256.72000000000003</v>
      </c>
      <c r="M14" s="24">
        <v>202.27000000000004</v>
      </c>
      <c r="N14" s="24">
        <v>54.22</v>
      </c>
      <c r="O14" s="24">
        <v>255</v>
      </c>
      <c r="P14" s="24">
        <v>200.78</v>
      </c>
      <c r="Q14" s="24">
        <v>202.27000000000004</v>
      </c>
      <c r="R14" s="24">
        <v>0.1997452204139675</v>
      </c>
      <c r="S14" s="24">
        <v>200.78</v>
      </c>
      <c r="T14" s="24">
        <v>0.19827381892874074</v>
      </c>
      <c r="U14" s="24">
        <v>19.399999999999999</v>
      </c>
      <c r="V14" s="24">
        <v>7.7729999999999997</v>
      </c>
      <c r="W14" s="24">
        <v>3.5169999999999999</v>
      </c>
      <c r="X14" s="24">
        <v>2.9390000000000001</v>
      </c>
      <c r="Y14" s="24">
        <v>0.19939999999999999</v>
      </c>
      <c r="Z14" s="24">
        <v>4.5469999999999997</v>
      </c>
      <c r="AA14" s="24">
        <v>0</v>
      </c>
      <c r="AB14" s="24">
        <v>0.247</v>
      </c>
      <c r="AC14" s="24">
        <v>0</v>
      </c>
      <c r="AD14" s="24">
        <v>6.0499999999999998E-2</v>
      </c>
      <c r="AE14" s="24">
        <v>1.2090178701216623</v>
      </c>
      <c r="AF14" s="24">
        <v>0.48441731466266402</v>
      </c>
      <c r="AG14" s="24">
        <v>0.21918122934112819</v>
      </c>
      <c r="AH14" s="24">
        <v>0.18315997527255495</v>
      </c>
      <c r="AI14" s="24">
        <v>1.2426709448570078E-2</v>
      </c>
      <c r="AJ14" s="24">
        <v>0.28128392905672306</v>
      </c>
      <c r="AK14" s="24">
        <v>0</v>
      </c>
      <c r="AL14" s="24">
        <v>1.5279773581924477E-2</v>
      </c>
      <c r="AM14" s="24">
        <v>0</v>
      </c>
      <c r="AN14" s="24">
        <v>3.74261660609891E-3</v>
      </c>
      <c r="AO14" s="27">
        <v>1.4903017991783853</v>
      </c>
      <c r="AP14" s="27">
        <v>0.48441731466266402</v>
      </c>
      <c r="AQ14" s="27">
        <v>0.23446100292305266</v>
      </c>
      <c r="AR14" s="27">
        <v>0.18315997527255495</v>
      </c>
      <c r="AS14" s="27">
        <v>1.6169326054668989E-2</v>
      </c>
      <c r="AZ14" s="22"/>
    </row>
    <row r="15" spans="1:54" s="22" customFormat="1" ht="15" x14ac:dyDescent="0.25">
      <c r="A15" s="38" t="s">
        <v>64</v>
      </c>
      <c r="B15" s="38" t="s">
        <v>65</v>
      </c>
      <c r="C15" s="29" t="s">
        <v>39</v>
      </c>
      <c r="D15" s="30">
        <v>75570</v>
      </c>
      <c r="E15" s="29"/>
      <c r="F15" s="22" t="s">
        <v>32</v>
      </c>
      <c r="G15" s="31"/>
      <c r="H15" s="32"/>
      <c r="I15" s="23">
        <v>43389</v>
      </c>
      <c r="J15" s="33">
        <v>43592</v>
      </c>
      <c r="K15" s="24">
        <v>54.51</v>
      </c>
      <c r="L15" s="24">
        <v>257.76</v>
      </c>
      <c r="M15" s="24">
        <v>203.25</v>
      </c>
      <c r="N15" s="34">
        <v>54.44</v>
      </c>
      <c r="O15" s="34">
        <v>253.55</v>
      </c>
      <c r="P15" s="24">
        <v>199.11</v>
      </c>
      <c r="Q15" s="24">
        <v>203.25</v>
      </c>
      <c r="R15" s="24">
        <v>0.20071298783378103</v>
      </c>
      <c r="S15" s="24">
        <v>199.11</v>
      </c>
      <c r="T15" s="24">
        <v>0.19662466424395642</v>
      </c>
      <c r="U15" s="24">
        <v>22.09</v>
      </c>
      <c r="V15" s="24">
        <v>8.4529999999999994</v>
      </c>
      <c r="W15" s="24">
        <v>3.887</v>
      </c>
      <c r="X15" s="24">
        <v>3.3090000000000002</v>
      </c>
      <c r="Y15" s="24">
        <v>0.38279999999999997</v>
      </c>
      <c r="Z15" s="24">
        <v>3.3730000000000002</v>
      </c>
      <c r="AA15" s="24">
        <v>0</v>
      </c>
      <c r="AB15" s="24">
        <v>0</v>
      </c>
      <c r="AC15" s="24">
        <v>0</v>
      </c>
      <c r="AD15" s="24">
        <v>0.06</v>
      </c>
      <c r="AE15" s="24">
        <v>1.3833299691894454</v>
      </c>
      <c r="AF15" s="24">
        <v>0.52934758848159269</v>
      </c>
      <c r="AG15" s="24">
        <v>0.24341347171749092</v>
      </c>
      <c r="AH15" s="24">
        <v>0.20721769434349824</v>
      </c>
      <c r="AI15" s="24">
        <v>2.3971874703744667E-2</v>
      </c>
      <c r="AJ15" s="24">
        <v>0.2069230776583979</v>
      </c>
      <c r="AK15" s="24">
        <v>0</v>
      </c>
      <c r="AL15" s="24">
        <v>0</v>
      </c>
      <c r="AM15" s="24">
        <v>0</v>
      </c>
      <c r="AN15" s="24">
        <v>3.680813714646864E-3</v>
      </c>
      <c r="AO15" s="27">
        <v>1.5902530468478433</v>
      </c>
      <c r="AP15" s="27">
        <v>0.52934758848159269</v>
      </c>
      <c r="AQ15" s="27">
        <v>0.24341347171749092</v>
      </c>
      <c r="AR15" s="27">
        <v>0.20721769434349824</v>
      </c>
      <c r="AS15" s="27">
        <v>2.7652688418391531E-2</v>
      </c>
      <c r="AT15" s="20"/>
      <c r="AW15" s="29"/>
      <c r="AY15" s="29"/>
      <c r="BA15" s="31"/>
      <c r="BB15" s="32"/>
    </row>
    <row r="16" spans="1:54" s="22" customFormat="1" x14ac:dyDescent="0.2">
      <c r="C16" s="29"/>
      <c r="D16" s="30"/>
      <c r="E16" s="29"/>
      <c r="G16" s="31"/>
      <c r="H16" s="32"/>
      <c r="I16" s="23"/>
      <c r="J16" s="33"/>
      <c r="K16" s="24"/>
      <c r="L16" s="24"/>
      <c r="M16" s="24"/>
      <c r="N16" s="34"/>
      <c r="O16" s="3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7">
        <v>1.5402774230131144</v>
      </c>
      <c r="AP16" s="27">
        <v>0.50688245157212841</v>
      </c>
      <c r="AQ16" s="27">
        <v>0.23893723732027178</v>
      </c>
      <c r="AR16" s="27">
        <v>0.1951888348080266</v>
      </c>
      <c r="AS16" s="27">
        <v>2.191100723653026E-2</v>
      </c>
      <c r="AT16" s="37" t="s">
        <v>51</v>
      </c>
      <c r="AW16" s="29"/>
      <c r="AY16" s="29"/>
      <c r="BA16" s="31"/>
      <c r="BB16" s="32"/>
    </row>
    <row r="17" spans="1:54" s="22" customFormat="1" ht="15" x14ac:dyDescent="0.25">
      <c r="C17" s="29"/>
      <c r="D17" s="30"/>
      <c r="E17" s="29"/>
      <c r="G17" s="31"/>
      <c r="H17" s="32"/>
      <c r="I17" s="23"/>
      <c r="J17" s="33"/>
      <c r="K17" s="24"/>
      <c r="L17" s="24"/>
      <c r="M17" s="24"/>
      <c r="N17" s="34"/>
      <c r="O17" s="3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36">
        <v>1.5330218168126879</v>
      </c>
      <c r="AP17" s="36">
        <v>0.47636328237952297</v>
      </c>
      <c r="AQ17" s="36">
        <v>0.23609597600613955</v>
      </c>
      <c r="AR17" s="36">
        <v>0.18639659954517757</v>
      </c>
      <c r="AS17" s="36">
        <v>2.0875305558314339E-2</v>
      </c>
      <c r="AT17" s="28" t="s">
        <v>53</v>
      </c>
      <c r="AW17" s="29"/>
      <c r="AY17" s="29"/>
      <c r="BA17" s="31"/>
      <c r="BB17" s="32"/>
    </row>
    <row r="18" spans="1:54" s="22" customFormat="1" x14ac:dyDescent="0.2">
      <c r="C18" s="29"/>
      <c r="D18" s="30"/>
      <c r="E18" s="29"/>
      <c r="G18" s="31"/>
      <c r="H18" s="32"/>
      <c r="I18" s="23"/>
      <c r="J18" s="33"/>
      <c r="K18" s="24"/>
      <c r="L18" s="24"/>
      <c r="M18" s="24"/>
      <c r="N18" s="34"/>
      <c r="O18" s="3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7"/>
      <c r="AP18" s="27"/>
      <c r="AQ18" s="27"/>
      <c r="AR18" s="27"/>
      <c r="AS18" s="27"/>
      <c r="AT18" s="20"/>
      <c r="AW18" s="29"/>
      <c r="AY18" s="29"/>
      <c r="BA18" s="31"/>
      <c r="BB18" s="32"/>
    </row>
    <row r="19" spans="1:54" s="22" customFormat="1" ht="15" x14ac:dyDescent="0.25">
      <c r="A19" s="38" t="s">
        <v>66</v>
      </c>
      <c r="B19" s="38" t="s">
        <v>67</v>
      </c>
      <c r="C19" s="29" t="s">
        <v>40</v>
      </c>
      <c r="D19" s="30">
        <v>75571</v>
      </c>
      <c r="E19" s="29"/>
      <c r="F19" s="22" t="s">
        <v>32</v>
      </c>
      <c r="G19" s="31"/>
      <c r="H19" s="32"/>
      <c r="I19" s="33">
        <v>43390</v>
      </c>
      <c r="J19" s="33">
        <v>43594</v>
      </c>
      <c r="K19" s="24">
        <v>54.53</v>
      </c>
      <c r="L19" s="24">
        <v>256.31</v>
      </c>
      <c r="M19" s="24">
        <v>201.78</v>
      </c>
      <c r="N19" s="34">
        <v>54.93</v>
      </c>
      <c r="O19" s="34">
        <v>253.92</v>
      </c>
      <c r="P19" s="24">
        <v>198.98999999999998</v>
      </c>
      <c r="Q19" s="24">
        <v>201.78</v>
      </c>
      <c r="R19" s="24">
        <v>0.19926133670406068</v>
      </c>
      <c r="S19" s="24">
        <v>198.98999999999998</v>
      </c>
      <c r="T19" s="24">
        <v>0.19650616211091798</v>
      </c>
      <c r="U19" s="24">
        <v>119.8</v>
      </c>
      <c r="V19" s="24">
        <v>42.39</v>
      </c>
      <c r="W19" s="24">
        <v>21.07</v>
      </c>
      <c r="X19" s="24">
        <v>27.34</v>
      </c>
      <c r="Y19" s="24">
        <v>0.74429999999999996</v>
      </c>
      <c r="Z19" s="24">
        <v>2.5640000000000001</v>
      </c>
      <c r="AA19" s="24">
        <v>0.18410000000000001</v>
      </c>
      <c r="AB19" s="24">
        <v>0</v>
      </c>
      <c r="AC19" s="24">
        <v>0</v>
      </c>
      <c r="AD19" s="24">
        <v>5.33E-2</v>
      </c>
      <c r="AE19" s="24">
        <v>7.4479105387896984</v>
      </c>
      <c r="AF19" s="24">
        <v>2.635366675620161</v>
      </c>
      <c r="AG19" s="24">
        <v>1.3099121456786225</v>
      </c>
      <c r="AH19" s="24">
        <v>1.6997151429925739</v>
      </c>
      <c r="AI19" s="24">
        <v>4.6272786427555695E-2</v>
      </c>
      <c r="AJ19" s="24">
        <v>0.15719864149154683</v>
      </c>
      <c r="AK19" s="24">
        <v>1.1287156746721441E-2</v>
      </c>
      <c r="AL19" s="24">
        <v>0</v>
      </c>
      <c r="AM19" s="24">
        <v>0</v>
      </c>
      <c r="AN19" s="24">
        <v>3.2678188734397216E-3</v>
      </c>
      <c r="AO19" s="46">
        <v>7.6051091802812456</v>
      </c>
      <c r="AP19" s="46">
        <v>2.6466538323668827</v>
      </c>
      <c r="AQ19" s="46">
        <v>1.3099121456786225</v>
      </c>
      <c r="AR19" s="46">
        <v>1.6997151429925739</v>
      </c>
      <c r="AS19" s="46">
        <v>4.9540605300995418E-2</v>
      </c>
      <c r="AT19" s="37"/>
      <c r="AW19" s="29"/>
      <c r="AY19" s="29"/>
      <c r="BA19" s="31"/>
      <c r="BB19" s="32"/>
    </row>
    <row r="20" spans="1:54" s="22" customFormat="1" ht="15" x14ac:dyDescent="0.25">
      <c r="A20" s="38" t="s">
        <v>66</v>
      </c>
      <c r="B20" s="38" t="s">
        <v>67</v>
      </c>
      <c r="C20" s="29" t="s">
        <v>41</v>
      </c>
      <c r="D20" s="30">
        <v>75572</v>
      </c>
      <c r="E20" s="29"/>
      <c r="F20" s="22" t="s">
        <v>32</v>
      </c>
      <c r="G20" s="31"/>
      <c r="H20" s="32"/>
      <c r="I20" s="33">
        <v>43390</v>
      </c>
      <c r="J20" s="33">
        <v>43594</v>
      </c>
      <c r="K20" s="24">
        <v>54.52</v>
      </c>
      <c r="L20" s="24">
        <v>255.34</v>
      </c>
      <c r="M20" s="24">
        <v>200.82</v>
      </c>
      <c r="N20" s="34">
        <v>55.05</v>
      </c>
      <c r="O20" s="34">
        <v>257.24</v>
      </c>
      <c r="P20" s="24">
        <v>202.19</v>
      </c>
      <c r="Q20" s="24">
        <v>200.82</v>
      </c>
      <c r="R20" s="24">
        <v>0.19831331963975352</v>
      </c>
      <c r="S20" s="24">
        <v>202.19</v>
      </c>
      <c r="T20" s="24">
        <v>0.19966621899194187</v>
      </c>
      <c r="U20" s="24">
        <v>17.72</v>
      </c>
      <c r="V20" s="24">
        <v>6.2569999999999997</v>
      </c>
      <c r="W20" s="24">
        <v>2.9620000000000002</v>
      </c>
      <c r="X20" s="24">
        <v>5.7679999999999998</v>
      </c>
      <c r="Y20" s="24">
        <v>0.28620000000000001</v>
      </c>
      <c r="Z20" s="24">
        <v>2.6509999999999998</v>
      </c>
      <c r="AA20" s="24">
        <v>0</v>
      </c>
      <c r="AB20" s="24">
        <v>0</v>
      </c>
      <c r="AC20" s="24">
        <v>0</v>
      </c>
      <c r="AD20" s="24">
        <v>0</v>
      </c>
      <c r="AE20" s="24">
        <v>1.0964029514931268</v>
      </c>
      <c r="AF20" s="24">
        <v>0.38714408958761254</v>
      </c>
      <c r="AG20" s="24">
        <v>0.18327006446516039</v>
      </c>
      <c r="AH20" s="24">
        <v>0.3568878230368146</v>
      </c>
      <c r="AI20" s="24">
        <v>1.7708268889240007E-2</v>
      </c>
      <c r="AJ20" s="24">
        <v>0.16514632572286303</v>
      </c>
      <c r="AK20" s="24">
        <v>0</v>
      </c>
      <c r="AL20" s="24">
        <v>0</v>
      </c>
      <c r="AM20" s="24">
        <v>0</v>
      </c>
      <c r="AN20" s="24">
        <v>0</v>
      </c>
      <c r="AO20" s="27">
        <v>1.2615492772159898</v>
      </c>
      <c r="AP20" s="27">
        <v>0.38714408958761254</v>
      </c>
      <c r="AQ20" s="27">
        <v>0.18327006446516039</v>
      </c>
      <c r="AR20" s="27">
        <v>0.3568878230368146</v>
      </c>
      <c r="AS20" s="27">
        <v>1.7708268889240007E-2</v>
      </c>
      <c r="AT20" s="37"/>
      <c r="AW20" s="29"/>
      <c r="AY20" s="29"/>
      <c r="BA20" s="31"/>
      <c r="BB20" s="32"/>
    </row>
    <row r="21" spans="1:54" s="22" customFormat="1" x14ac:dyDescent="0.2">
      <c r="C21" s="29"/>
      <c r="D21" s="30"/>
      <c r="E21" s="29"/>
      <c r="G21" s="31"/>
      <c r="H21" s="32"/>
      <c r="I21" s="33"/>
      <c r="J21" s="33"/>
      <c r="K21" s="24"/>
      <c r="L21" s="24"/>
      <c r="M21" s="24"/>
      <c r="N21" s="34"/>
      <c r="O21" s="3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7">
        <v>1.2615492772159898</v>
      </c>
      <c r="AP21" s="27">
        <v>0.38714408958761254</v>
      </c>
      <c r="AQ21" s="27">
        <v>0.18327006446516039</v>
      </c>
      <c r="AR21" s="27">
        <v>0.3568878230368146</v>
      </c>
      <c r="AS21" s="27">
        <v>1.7708268889240007E-2</v>
      </c>
      <c r="AT21" s="37" t="s">
        <v>51</v>
      </c>
      <c r="AW21" s="29"/>
      <c r="AY21" s="29"/>
      <c r="BA21" s="31"/>
      <c r="BB21" s="32"/>
    </row>
    <row r="22" spans="1:54" s="22" customFormat="1" ht="15" x14ac:dyDescent="0.25">
      <c r="C22" s="29"/>
      <c r="D22" s="30"/>
      <c r="E22" s="29"/>
      <c r="G22" s="31"/>
      <c r="H22" s="32"/>
      <c r="I22" s="33"/>
      <c r="J22" s="33"/>
      <c r="K22" s="24"/>
      <c r="L22" s="24"/>
      <c r="M22" s="24"/>
      <c r="N22" s="34"/>
      <c r="O22" s="3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36">
        <v>1.2542936710155632</v>
      </c>
      <c r="AP22" s="36">
        <v>0.35662492039500704</v>
      </c>
      <c r="AQ22" s="36">
        <v>0.18042880315102816</v>
      </c>
      <c r="AR22" s="36">
        <v>0.3480955877739656</v>
      </c>
      <c r="AS22" s="36">
        <v>1.6672567211024086E-2</v>
      </c>
      <c r="AT22" s="28" t="s">
        <v>53</v>
      </c>
      <c r="AW22" s="29"/>
      <c r="AY22" s="29"/>
      <c r="BA22" s="31"/>
      <c r="BB22" s="32"/>
    </row>
    <row r="23" spans="1:54" s="22" customFormat="1" x14ac:dyDescent="0.2">
      <c r="C23" s="29"/>
      <c r="D23" s="30"/>
      <c r="E23" s="29"/>
      <c r="G23" s="31"/>
      <c r="H23" s="32"/>
      <c r="I23" s="33"/>
      <c r="J23" s="33"/>
      <c r="K23" s="24"/>
      <c r="L23" s="24"/>
      <c r="M23" s="24"/>
      <c r="N23" s="34"/>
      <c r="O23" s="3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7"/>
      <c r="AP23" s="27"/>
      <c r="AQ23" s="27"/>
      <c r="AR23" s="27"/>
      <c r="AS23" s="27"/>
      <c r="AT23" s="37"/>
      <c r="AW23" s="29"/>
      <c r="AY23" s="29"/>
      <c r="BA23" s="31"/>
      <c r="BB23" s="32"/>
    </row>
    <row r="24" spans="1:54" s="22" customFormat="1" ht="15" x14ac:dyDescent="0.25">
      <c r="A24" s="38" t="s">
        <v>68</v>
      </c>
      <c r="B24" s="38" t="s">
        <v>69</v>
      </c>
      <c r="C24" s="29" t="s">
        <v>42</v>
      </c>
      <c r="D24" s="30">
        <v>75573</v>
      </c>
      <c r="E24" s="29"/>
      <c r="F24" s="22" t="s">
        <v>32</v>
      </c>
      <c r="G24" s="31"/>
      <c r="H24" s="32"/>
      <c r="I24" s="23">
        <v>43389</v>
      </c>
      <c r="J24" s="33">
        <v>43592</v>
      </c>
      <c r="K24" s="24">
        <v>55.08</v>
      </c>
      <c r="L24" s="24">
        <v>256.69</v>
      </c>
      <c r="M24" s="24">
        <v>201.61</v>
      </c>
      <c r="N24" s="34">
        <v>54.65</v>
      </c>
      <c r="O24" s="34">
        <v>256.42</v>
      </c>
      <c r="P24" s="24">
        <v>201.77</v>
      </c>
      <c r="Q24" s="24">
        <v>201.61</v>
      </c>
      <c r="R24" s="24">
        <v>0.19909345868225631</v>
      </c>
      <c r="S24" s="24">
        <v>201.77</v>
      </c>
      <c r="T24" s="24">
        <v>0.19925146152630749</v>
      </c>
      <c r="U24" s="24">
        <v>65.819999999999993</v>
      </c>
      <c r="V24" s="24">
        <v>5.3310000000000004</v>
      </c>
      <c r="W24" s="24">
        <v>4.2050000000000001</v>
      </c>
      <c r="X24" s="24">
        <v>7.226</v>
      </c>
      <c r="Y24" s="24">
        <v>0.18</v>
      </c>
      <c r="Z24" s="24">
        <v>6.1859999999999999</v>
      </c>
      <c r="AA24" s="24">
        <v>6.0250000000000004</v>
      </c>
      <c r="AB24" s="24">
        <v>0</v>
      </c>
      <c r="AC24" s="24">
        <v>1.1399999999999999</v>
      </c>
      <c r="AD24" s="24">
        <v>8.5999999999999993E-2</v>
      </c>
      <c r="AE24" s="24">
        <v>4.0885514125454261</v>
      </c>
      <c r="AF24" s="24">
        <v>0.33114657520935387</v>
      </c>
      <c r="AG24" s="24">
        <v>0.26120265405277299</v>
      </c>
      <c r="AH24" s="24">
        <v>0.44885859172065101</v>
      </c>
      <c r="AI24" s="24">
        <v>1.1181088639595512E-2</v>
      </c>
      <c r="AJ24" s="24">
        <v>0.38456169679254226</v>
      </c>
      <c r="AK24" s="24">
        <v>0.37455289737715286</v>
      </c>
      <c r="AL24" s="24">
        <v>0</v>
      </c>
      <c r="AM24" s="24">
        <v>7.0869759835677046E-2</v>
      </c>
      <c r="AN24" s="24">
        <v>5.3463152156738815E-3</v>
      </c>
      <c r="AO24" s="27">
        <v>4.4731131093379686</v>
      </c>
      <c r="AP24" s="27">
        <v>0.70569947258650667</v>
      </c>
      <c r="AQ24" s="27">
        <v>0.26120265405277299</v>
      </c>
      <c r="AR24" s="27">
        <v>0.51972835155632802</v>
      </c>
      <c r="AS24" s="27">
        <v>1.6527403855269393E-2</v>
      </c>
      <c r="AT24" s="37"/>
      <c r="AW24" s="29"/>
      <c r="AY24" s="29"/>
      <c r="BA24" s="31"/>
      <c r="BB24" s="32"/>
    </row>
    <row r="25" spans="1:54" ht="15" x14ac:dyDescent="0.25">
      <c r="A25" s="38" t="s">
        <v>68</v>
      </c>
      <c r="B25" s="38" t="s">
        <v>69</v>
      </c>
      <c r="C25" s="20" t="s">
        <v>43</v>
      </c>
      <c r="D25" s="22">
        <v>75574</v>
      </c>
      <c r="F25" s="22" t="s">
        <v>32</v>
      </c>
      <c r="I25" s="23">
        <v>43389</v>
      </c>
      <c r="J25" s="23">
        <v>43592</v>
      </c>
      <c r="K25" s="24">
        <v>54.44</v>
      </c>
      <c r="L25" s="24">
        <v>256.3</v>
      </c>
      <c r="M25" s="24">
        <v>201.86</v>
      </c>
      <c r="N25" s="24">
        <v>54.8</v>
      </c>
      <c r="O25" s="24">
        <v>254.68</v>
      </c>
      <c r="P25" s="24">
        <v>199.88</v>
      </c>
      <c r="Q25" s="24">
        <v>201.86</v>
      </c>
      <c r="R25" s="24">
        <v>0.19934033812608631</v>
      </c>
      <c r="S25" s="24">
        <v>199.88</v>
      </c>
      <c r="T25" s="24">
        <v>0.19738505293095276</v>
      </c>
      <c r="U25" s="24">
        <v>46.64</v>
      </c>
      <c r="V25" s="24">
        <v>9.6069999999999993</v>
      </c>
      <c r="W25" s="24">
        <v>4.3929999999999998</v>
      </c>
      <c r="X25" s="24">
        <v>6.9</v>
      </c>
      <c r="Y25" s="24">
        <v>0.25800000000000001</v>
      </c>
      <c r="Z25" s="24">
        <v>5.7549999999999999</v>
      </c>
      <c r="AA25" s="24">
        <v>0.16089999999999999</v>
      </c>
      <c r="AB25" s="24">
        <v>0</v>
      </c>
      <c r="AC25" s="24">
        <v>0</v>
      </c>
      <c r="AD25" s="24">
        <v>0</v>
      </c>
      <c r="AE25" s="24">
        <v>2.9007368115026075</v>
      </c>
      <c r="AF25" s="24">
        <v>0.59749954005372108</v>
      </c>
      <c r="AG25" s="24">
        <v>0.27321905688102394</v>
      </c>
      <c r="AH25" s="24">
        <v>0.42913987991783864</v>
      </c>
      <c r="AI25" s="24">
        <v>1.6046099857797445E-2</v>
      </c>
      <c r="AJ25" s="24">
        <v>0.35441670564070155</v>
      </c>
      <c r="AK25" s="24">
        <v>9.9088875651761731E-3</v>
      </c>
      <c r="AL25" s="24">
        <v>0</v>
      </c>
      <c r="AM25" s="24">
        <v>0</v>
      </c>
      <c r="AN25" s="24">
        <v>0</v>
      </c>
      <c r="AO25" s="27">
        <v>3.255153517143309</v>
      </c>
      <c r="AP25" s="27">
        <v>0.60740842761889724</v>
      </c>
      <c r="AQ25" s="27">
        <v>0.27321905688102394</v>
      </c>
      <c r="AR25" s="27">
        <v>0.42913987991783864</v>
      </c>
      <c r="AS25" s="27">
        <v>1.6046099857797445E-2</v>
      </c>
      <c r="AZ25" s="22"/>
    </row>
    <row r="26" spans="1:54" x14ac:dyDescent="0.2"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7">
        <v>3.8641333132406386</v>
      </c>
      <c r="AP26" s="27">
        <v>0.65655395010270201</v>
      </c>
      <c r="AQ26" s="27">
        <v>0.26721085546689849</v>
      </c>
      <c r="AR26" s="27">
        <v>0.47443411573708333</v>
      </c>
      <c r="AS26" s="27">
        <v>1.6286751856533419E-2</v>
      </c>
      <c r="AT26" s="37" t="s">
        <v>51</v>
      </c>
      <c r="AZ26" s="22"/>
    </row>
    <row r="27" spans="1:54" ht="15" x14ac:dyDescent="0.25"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36">
        <v>3.856877707040212</v>
      </c>
      <c r="AP27" s="36">
        <v>0.62603478091009657</v>
      </c>
      <c r="AQ27" s="36">
        <v>0.26436959415276629</v>
      </c>
      <c r="AR27" s="36">
        <v>0.46564188047423433</v>
      </c>
      <c r="AS27" s="36">
        <v>1.5251050178317497E-2</v>
      </c>
      <c r="AT27" s="28" t="s">
        <v>53</v>
      </c>
      <c r="AZ27" s="22"/>
    </row>
    <row r="28" spans="1:54" x14ac:dyDescent="0.2"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7"/>
      <c r="AP28" s="27"/>
      <c r="AQ28" s="27"/>
      <c r="AR28" s="27"/>
      <c r="AS28" s="27"/>
      <c r="AZ28" s="22"/>
    </row>
    <row r="29" spans="1:54" ht="15" x14ac:dyDescent="0.25">
      <c r="A29" s="38" t="s">
        <v>70</v>
      </c>
      <c r="B29" s="38" t="s">
        <v>71</v>
      </c>
      <c r="C29" s="20" t="s">
        <v>44</v>
      </c>
      <c r="D29" s="22">
        <v>75575</v>
      </c>
      <c r="F29" s="22" t="s">
        <v>32</v>
      </c>
      <c r="I29" s="23">
        <v>43388</v>
      </c>
      <c r="J29" s="23">
        <v>43591</v>
      </c>
      <c r="K29" s="24">
        <v>54.63</v>
      </c>
      <c r="L29" s="24">
        <v>255.12</v>
      </c>
      <c r="M29" s="24">
        <v>200.49</v>
      </c>
      <c r="N29" s="24">
        <v>54.62</v>
      </c>
      <c r="O29" s="24">
        <v>254.56</v>
      </c>
      <c r="P29" s="24">
        <v>199.94</v>
      </c>
      <c r="Q29" s="24">
        <v>200.49</v>
      </c>
      <c r="R29" s="24">
        <v>0.19798743877389796</v>
      </c>
      <c r="S29" s="24">
        <v>199.94</v>
      </c>
      <c r="T29" s="24">
        <v>0.19744430399747198</v>
      </c>
      <c r="U29" s="24">
        <v>27.03</v>
      </c>
      <c r="V29" s="24">
        <v>2.5609999999999999</v>
      </c>
      <c r="W29" s="24">
        <v>2.6920000000000002</v>
      </c>
      <c r="X29" s="24">
        <v>5.0659999999999998</v>
      </c>
      <c r="Y29" s="24">
        <v>0.2268</v>
      </c>
      <c r="Z29" s="24">
        <v>4.83</v>
      </c>
      <c r="AA29" s="24">
        <v>0.15670000000000001</v>
      </c>
      <c r="AB29" s="24">
        <v>0</v>
      </c>
      <c r="AC29" s="24">
        <v>0</v>
      </c>
      <c r="AD29" s="24">
        <v>6.59E-2</v>
      </c>
      <c r="AE29" s="24">
        <v>1.6696993466582402</v>
      </c>
      <c r="AF29" s="24">
        <v>0.15819829917838524</v>
      </c>
      <c r="AG29" s="24">
        <v>0.16629044177595201</v>
      </c>
      <c r="AH29" s="24">
        <v>0.31293736182651294</v>
      </c>
      <c r="AI29" s="24">
        <v>1.4009907947543058E-2</v>
      </c>
      <c r="AJ29" s="24">
        <v>0.29754066835203036</v>
      </c>
      <c r="AK29" s="24">
        <v>9.6531310001580044E-3</v>
      </c>
      <c r="AL29" s="24">
        <v>0</v>
      </c>
      <c r="AM29" s="24">
        <v>0</v>
      </c>
      <c r="AN29" s="24">
        <v>4.0596128456312219E-3</v>
      </c>
      <c r="AO29" s="27">
        <v>1.9672400150102705</v>
      </c>
      <c r="AP29" s="27">
        <v>0.16785143017854323</v>
      </c>
      <c r="AQ29" s="27">
        <v>0.16629044177595201</v>
      </c>
      <c r="AR29" s="27">
        <v>0.31293736182651294</v>
      </c>
      <c r="AS29" s="27">
        <v>1.8069520793174282E-2</v>
      </c>
      <c r="AZ29" s="22"/>
    </row>
    <row r="30" spans="1:54" ht="15" x14ac:dyDescent="0.25">
      <c r="A30" s="38" t="s">
        <v>70</v>
      </c>
      <c r="B30" s="38" t="s">
        <v>71</v>
      </c>
      <c r="C30" s="20" t="s">
        <v>45</v>
      </c>
      <c r="D30" s="22">
        <v>75576</v>
      </c>
      <c r="F30" s="22" t="s">
        <v>32</v>
      </c>
      <c r="I30" s="23">
        <v>43388</v>
      </c>
      <c r="J30" s="23">
        <v>43591</v>
      </c>
      <c r="K30" s="24">
        <v>54.61</v>
      </c>
      <c r="L30" s="24">
        <v>254.5</v>
      </c>
      <c r="M30" s="24">
        <v>199.89</v>
      </c>
      <c r="N30" s="24">
        <v>54.92</v>
      </c>
      <c r="O30" s="24">
        <v>254.76</v>
      </c>
      <c r="P30" s="24">
        <v>199.83999999999997</v>
      </c>
      <c r="Q30" s="24">
        <v>199.89</v>
      </c>
      <c r="R30" s="24">
        <v>0.19739492810870596</v>
      </c>
      <c r="S30" s="24">
        <v>199.83999999999997</v>
      </c>
      <c r="T30" s="24">
        <v>0.19734555221993996</v>
      </c>
      <c r="U30" s="24">
        <v>14.06</v>
      </c>
      <c r="V30" s="24">
        <v>1.351</v>
      </c>
      <c r="W30" s="24">
        <v>1.484</v>
      </c>
      <c r="X30" s="24">
        <v>3.6579999999999999</v>
      </c>
      <c r="Y30" s="24">
        <v>0.13600000000000001</v>
      </c>
      <c r="Z30" s="24">
        <v>1.605</v>
      </c>
      <c r="AA30" s="24">
        <v>0.26269999999999999</v>
      </c>
      <c r="AB30" s="24">
        <v>0</v>
      </c>
      <c r="AC30" s="24">
        <v>0</v>
      </c>
      <c r="AD30" s="24">
        <v>0</v>
      </c>
      <c r="AE30" s="24">
        <v>0.8659162790330226</v>
      </c>
      <c r="AF30" s="24">
        <v>8.3204330936956852E-2</v>
      </c>
      <c r="AG30" s="24">
        <v>9.1395430873755734E-2</v>
      </c>
      <c r="AH30" s="24">
        <v>0.22528604187075366</v>
      </c>
      <c r="AI30" s="24">
        <v>8.3758615895086121E-3</v>
      </c>
      <c r="AJ30" s="24">
        <v>9.8822758729657137E-2</v>
      </c>
      <c r="AK30" s="24">
        <v>1.6174915089271606E-2</v>
      </c>
      <c r="AL30" s="24">
        <v>0</v>
      </c>
      <c r="AM30" s="24">
        <v>0</v>
      </c>
      <c r="AN30" s="24">
        <v>0</v>
      </c>
      <c r="AO30" s="27">
        <v>0.96473903776267977</v>
      </c>
      <c r="AP30" s="27">
        <v>9.9379246026228454E-2</v>
      </c>
      <c r="AQ30" s="27">
        <v>9.1395430873755734E-2</v>
      </c>
      <c r="AR30" s="27">
        <v>0.22528604187075366</v>
      </c>
      <c r="AS30" s="27">
        <v>8.3758615895086121E-3</v>
      </c>
      <c r="AZ30" s="22"/>
    </row>
    <row r="31" spans="1:54" x14ac:dyDescent="0.2"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7">
        <f>AVERAGE(AO29:AO30)</f>
        <v>1.4659895263864751</v>
      </c>
      <c r="AP31" s="27">
        <f t="shared" ref="AP31:AS31" si="0">AVERAGE(AP29:AP30)</f>
        <v>0.13361533810238585</v>
      </c>
      <c r="AQ31" s="27">
        <f t="shared" si="0"/>
        <v>0.12884293632485389</v>
      </c>
      <c r="AR31" s="27">
        <f t="shared" si="0"/>
        <v>0.26911170184863331</v>
      </c>
      <c r="AS31" s="27">
        <f t="shared" si="0"/>
        <v>1.3222691191341448E-2</v>
      </c>
      <c r="AT31" s="37" t="s">
        <v>51</v>
      </c>
      <c r="AZ31" s="22"/>
    </row>
    <row r="32" spans="1:54" ht="15" x14ac:dyDescent="0.25"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36" t="e">
        <f>AO31-#REF!</f>
        <v>#REF!</v>
      </c>
      <c r="AP32" s="36" t="e">
        <f>AP31-#REF!</f>
        <v>#REF!</v>
      </c>
      <c r="AQ32" s="36" t="e">
        <f>AQ31-#REF!</f>
        <v>#REF!</v>
      </c>
      <c r="AR32" s="36" t="e">
        <f>AR31-#REF!</f>
        <v>#REF!</v>
      </c>
      <c r="AS32" s="36" t="e">
        <f>AS31-#REF!</f>
        <v>#REF!</v>
      </c>
      <c r="AT32" s="28" t="s">
        <v>53</v>
      </c>
      <c r="AZ32" s="22"/>
    </row>
    <row r="33" spans="3:54" x14ac:dyDescent="0.2"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7"/>
      <c r="AP33" s="27"/>
      <c r="AQ33" s="27"/>
      <c r="AR33" s="27"/>
      <c r="AS33" s="27"/>
      <c r="AZ33" s="22"/>
    </row>
    <row r="34" spans="3:54" x14ac:dyDescent="0.2">
      <c r="C34" s="20" t="s">
        <v>46</v>
      </c>
      <c r="D34" s="22">
        <v>75577</v>
      </c>
      <c r="I34" s="23">
        <v>43636</v>
      </c>
      <c r="J34" s="23">
        <v>43636</v>
      </c>
      <c r="K34" s="24">
        <v>54.78</v>
      </c>
      <c r="L34" s="24">
        <v>254.23</v>
      </c>
      <c r="M34" s="24">
        <f t="shared" ref="M34:M39" si="1">L34-K34</f>
        <v>199.45</v>
      </c>
      <c r="N34" s="24">
        <v>54.41</v>
      </c>
      <c r="O34" s="24">
        <v>255.01</v>
      </c>
      <c r="P34" s="24">
        <f t="shared" ref="P34:P39" si="2">O34-N34</f>
        <v>200.6</v>
      </c>
      <c r="Q34" s="24">
        <f t="shared" ref="Q34:Q39" si="3">M34</f>
        <v>199.45</v>
      </c>
      <c r="R34" s="24">
        <f t="shared" ref="R34:R39" si="4">Q34*(1/1012.64)</f>
        <v>0.19696042028756519</v>
      </c>
      <c r="S34" s="24">
        <f t="shared" ref="S34:S39" si="5">P34</f>
        <v>200.6</v>
      </c>
      <c r="T34" s="24">
        <f t="shared" ref="T34:T39" si="6">S34*(1/1012.64)</f>
        <v>0.19809606572918315</v>
      </c>
      <c r="U34" s="24">
        <v>160.9</v>
      </c>
      <c r="V34" s="24">
        <v>188.6</v>
      </c>
      <c r="W34" s="24">
        <v>158.5</v>
      </c>
      <c r="X34" s="24">
        <v>191.3</v>
      </c>
      <c r="Y34" s="24">
        <v>130.19999999999999</v>
      </c>
      <c r="Z34" s="24">
        <v>18.850000000000001</v>
      </c>
      <c r="AA34" s="24">
        <v>0.32429999999999998</v>
      </c>
      <c r="AB34" s="24">
        <v>8.8680000000000003</v>
      </c>
      <c r="AC34" s="24">
        <v>0</v>
      </c>
      <c r="AD34" s="24">
        <v>6.3319999999999999</v>
      </c>
      <c r="AE34" s="24">
        <f t="shared" ref="AE34:AE39" si="7">R34*U34*0.312</f>
        <v>9.8875706667720031</v>
      </c>
      <c r="AF34" s="24">
        <f t="shared" ref="AF34:AF43" si="8">R34*V34*0.312</f>
        <v>11.589781403065254</v>
      </c>
      <c r="AG34" s="24">
        <f t="shared" ref="AG34:AG43" si="9">R34*W34*0.312</f>
        <v>9.7400867040606744</v>
      </c>
      <c r="AH34" s="24">
        <f t="shared" ref="AH34:AH43" si="10">R34*X34*0.312</f>
        <v>11.755700861115502</v>
      </c>
      <c r="AI34" s="24">
        <f t="shared" ref="AI34:AI43" si="11">R34*Y34*0.312</f>
        <v>8.0010049770895879</v>
      </c>
      <c r="AJ34" s="24">
        <f t="shared" ref="AJ34:AJ43" si="12">T34*Z34*0.312</f>
        <v>1.165042581766472</v>
      </c>
      <c r="AK34" s="24">
        <f t="shared" ref="AK34:AK43" si="13">T34*AA34*0.312</f>
        <v>2.0043676884183913E-2</v>
      </c>
      <c r="AL34" s="24">
        <f t="shared" ref="AL34:AL43" si="14">T34*AB34*0.312</f>
        <v>0.54809536419655558</v>
      </c>
      <c r="AM34" s="24">
        <f t="shared" ref="AM34:AM43" si="15">T34*AC34*0.312</f>
        <v>0</v>
      </c>
      <c r="AN34" s="24">
        <f t="shared" ref="AN34:AN43" si="16">T34*AD34*0.312</f>
        <v>0.39135541791752254</v>
      </c>
      <c r="AO34" s="27">
        <f t="shared" ref="AO34:AO39" si="17">AE34+AJ34</f>
        <v>11.052613248538474</v>
      </c>
      <c r="AP34" s="27">
        <f t="shared" ref="AP34:AP39" si="18">AF34+AK34</f>
        <v>11.609825079949438</v>
      </c>
      <c r="AQ34" s="27">
        <f t="shared" ref="AQ34:AQ39" si="19">AG34+AL34</f>
        <v>10.28818206825723</v>
      </c>
      <c r="AR34" s="27">
        <f t="shared" ref="AR34:AR39" si="20">AH34+AM34</f>
        <v>11.755700861115502</v>
      </c>
      <c r="AS34" s="27">
        <f t="shared" ref="AS34:AS39" si="21">AI34+AN34</f>
        <v>8.3923603950071097</v>
      </c>
    </row>
    <row r="35" spans="3:54" s="22" customFormat="1" x14ac:dyDescent="0.2">
      <c r="C35" s="29" t="s">
        <v>46</v>
      </c>
      <c r="D35" s="30">
        <v>75578</v>
      </c>
      <c r="E35" s="29"/>
      <c r="G35" s="31"/>
      <c r="H35" s="32"/>
      <c r="I35" s="23">
        <v>43636</v>
      </c>
      <c r="J35" s="23">
        <v>43636</v>
      </c>
      <c r="K35" s="24">
        <v>55.1</v>
      </c>
      <c r="L35" s="24">
        <v>253.52</v>
      </c>
      <c r="M35" s="24">
        <f t="shared" si="1"/>
        <v>198.42000000000002</v>
      </c>
      <c r="N35" s="34">
        <v>54.65</v>
      </c>
      <c r="O35" s="34">
        <v>257.08999999999997</v>
      </c>
      <c r="P35" s="24">
        <f t="shared" si="2"/>
        <v>202.43999999999997</v>
      </c>
      <c r="Q35" s="24">
        <f t="shared" si="3"/>
        <v>198.42000000000002</v>
      </c>
      <c r="R35" s="24">
        <f t="shared" si="4"/>
        <v>0.19594327697898564</v>
      </c>
      <c r="S35" s="24">
        <f t="shared" si="5"/>
        <v>202.43999999999997</v>
      </c>
      <c r="T35" s="24">
        <f t="shared" si="6"/>
        <v>0.19991309843577182</v>
      </c>
      <c r="U35" s="24">
        <v>152.9</v>
      </c>
      <c r="V35" s="24">
        <v>196</v>
      </c>
      <c r="W35" s="24">
        <v>161.30000000000001</v>
      </c>
      <c r="X35" s="24">
        <v>204.6</v>
      </c>
      <c r="Y35" s="24">
        <v>133.1</v>
      </c>
      <c r="Z35" s="24">
        <v>28.22</v>
      </c>
      <c r="AA35" s="24">
        <v>0.78210000000000002</v>
      </c>
      <c r="AB35" s="24">
        <v>5.9379999999999997</v>
      </c>
      <c r="AC35" s="24">
        <v>0.16309999999999999</v>
      </c>
      <c r="AD35" s="24">
        <v>0.89780000000000004</v>
      </c>
      <c r="AE35" s="24">
        <f t="shared" si="7"/>
        <v>9.3474348396271143</v>
      </c>
      <c r="AF35" s="24">
        <f t="shared" si="8"/>
        <v>11.982323273818929</v>
      </c>
      <c r="AG35" s="24">
        <f t="shared" si="9"/>
        <v>9.8609629799336407</v>
      </c>
      <c r="AH35" s="24">
        <f t="shared" si="10"/>
        <v>12.508078274608943</v>
      </c>
      <c r="AI35" s="24">
        <f t="shared" si="11"/>
        <v>8.1369756517617322</v>
      </c>
      <c r="AJ35" s="24">
        <f t="shared" si="12"/>
        <v>1.760162863011534</v>
      </c>
      <c r="AK35" s="24">
        <f t="shared" si="13"/>
        <v>4.8781834697424552E-2</v>
      </c>
      <c r="AL35" s="24">
        <f t="shared" si="14"/>
        <v>0.37037020129562326</v>
      </c>
      <c r="AM35" s="24">
        <f t="shared" si="15"/>
        <v>1.0173017822720808E-2</v>
      </c>
      <c r="AN35" s="24">
        <f t="shared" si="16"/>
        <v>5.5998377689998421E-2</v>
      </c>
      <c r="AO35" s="27">
        <f t="shared" si="17"/>
        <v>11.107597702638648</v>
      </c>
      <c r="AP35" s="27">
        <f t="shared" si="18"/>
        <v>12.031105108516353</v>
      </c>
      <c r="AQ35" s="27">
        <f t="shared" si="19"/>
        <v>10.231333181229264</v>
      </c>
      <c r="AR35" s="27">
        <f t="shared" si="20"/>
        <v>12.518251292431664</v>
      </c>
      <c r="AS35" s="27">
        <f t="shared" si="21"/>
        <v>8.1929740294517313</v>
      </c>
      <c r="AT35" s="37"/>
      <c r="AW35" s="29"/>
      <c r="AY35" s="29"/>
      <c r="BA35" s="31"/>
      <c r="BB35" s="32"/>
    </row>
    <row r="36" spans="3:54" s="22" customFormat="1" x14ac:dyDescent="0.2">
      <c r="C36" s="29" t="s">
        <v>46</v>
      </c>
      <c r="D36" s="30">
        <v>75579</v>
      </c>
      <c r="E36" s="29"/>
      <c r="G36" s="31"/>
      <c r="H36" s="32"/>
      <c r="I36" s="23">
        <v>43636</v>
      </c>
      <c r="J36" s="23">
        <v>43636</v>
      </c>
      <c r="K36" s="24">
        <v>54.64</v>
      </c>
      <c r="L36" s="24">
        <v>255.63</v>
      </c>
      <c r="M36" s="24">
        <f t="shared" si="1"/>
        <v>200.99</v>
      </c>
      <c r="N36" s="34">
        <v>54.76</v>
      </c>
      <c r="O36" s="34">
        <v>254.97</v>
      </c>
      <c r="P36" s="24">
        <f t="shared" si="2"/>
        <v>200.21</v>
      </c>
      <c r="Q36" s="24">
        <f t="shared" si="3"/>
        <v>200.99</v>
      </c>
      <c r="R36" s="24">
        <f t="shared" si="4"/>
        <v>0.19848119766155795</v>
      </c>
      <c r="S36" s="24">
        <f t="shared" si="5"/>
        <v>200.21</v>
      </c>
      <c r="T36" s="24">
        <f t="shared" si="6"/>
        <v>0.19771093379680837</v>
      </c>
      <c r="U36" s="24">
        <v>161.4</v>
      </c>
      <c r="V36" s="24">
        <v>189.4</v>
      </c>
      <c r="W36" s="24">
        <v>163.1</v>
      </c>
      <c r="X36" s="24">
        <v>197.2</v>
      </c>
      <c r="Y36" s="24">
        <v>131.19999999999999</v>
      </c>
      <c r="Z36" s="24">
        <v>16.100000000000001</v>
      </c>
      <c r="AA36" s="24">
        <v>0.1832</v>
      </c>
      <c r="AB36" s="24">
        <v>3.2629999999999999</v>
      </c>
      <c r="AC36" s="24">
        <v>0</v>
      </c>
      <c r="AD36" s="24">
        <v>0.46889999999999998</v>
      </c>
      <c r="AE36" s="24">
        <f t="shared" si="7"/>
        <v>9.9948779744035416</v>
      </c>
      <c r="AF36" s="24">
        <f t="shared" si="8"/>
        <v>11.728809717174911</v>
      </c>
      <c r="AG36" s="24">
        <f t="shared" si="9"/>
        <v>10.10015240164323</v>
      </c>
      <c r="AH36" s="24">
        <f t="shared" si="10"/>
        <v>12.211833559804079</v>
      </c>
      <c r="AI36" s="24">
        <f t="shared" si="11"/>
        <v>8.1247087375572775</v>
      </c>
      <c r="AJ36" s="24">
        <f t="shared" si="12"/>
        <v>0.99314156264812792</v>
      </c>
      <c r="AK36" s="24">
        <f t="shared" si="13"/>
        <v>1.1300840638331491E-2</v>
      </c>
      <c r="AL36" s="24">
        <f t="shared" si="14"/>
        <v>0.20128080241744353</v>
      </c>
      <c r="AM36" s="24">
        <f t="shared" si="15"/>
        <v>0</v>
      </c>
      <c r="AN36" s="24">
        <f t="shared" si="16"/>
        <v>2.8924476939484915E-2</v>
      </c>
      <c r="AO36" s="27">
        <f t="shared" si="17"/>
        <v>10.98801953705167</v>
      </c>
      <c r="AP36" s="27">
        <f t="shared" si="18"/>
        <v>11.740110557813242</v>
      </c>
      <c r="AQ36" s="27">
        <f t="shared" si="19"/>
        <v>10.301433204060674</v>
      </c>
      <c r="AR36" s="27">
        <f t="shared" si="20"/>
        <v>12.211833559804079</v>
      </c>
      <c r="AS36" s="27">
        <f t="shared" si="21"/>
        <v>8.1536332144967627</v>
      </c>
      <c r="AT36" s="37"/>
      <c r="AW36" s="29"/>
      <c r="AY36" s="29"/>
      <c r="BA36" s="31"/>
      <c r="BB36" s="32"/>
    </row>
    <row r="37" spans="3:54" s="22" customFormat="1" x14ac:dyDescent="0.2">
      <c r="C37" s="29" t="s">
        <v>46</v>
      </c>
      <c r="D37" s="30">
        <v>75580</v>
      </c>
      <c r="E37" s="29"/>
      <c r="G37" s="31"/>
      <c r="H37" s="32"/>
      <c r="I37" s="23">
        <v>43636</v>
      </c>
      <c r="J37" s="23">
        <v>43636</v>
      </c>
      <c r="K37" s="24">
        <v>55.08</v>
      </c>
      <c r="L37" s="24">
        <v>257.68</v>
      </c>
      <c r="M37" s="24">
        <f t="shared" si="1"/>
        <v>202.60000000000002</v>
      </c>
      <c r="N37" s="34">
        <v>54.64</v>
      </c>
      <c r="O37" s="34">
        <v>256.75</v>
      </c>
      <c r="P37" s="24">
        <f t="shared" si="2"/>
        <v>202.11</v>
      </c>
      <c r="Q37" s="24">
        <f t="shared" si="3"/>
        <v>202.60000000000002</v>
      </c>
      <c r="R37" s="24">
        <f t="shared" si="4"/>
        <v>0.20007110127982308</v>
      </c>
      <c r="S37" s="24">
        <f t="shared" si="5"/>
        <v>202.11</v>
      </c>
      <c r="T37" s="24">
        <f t="shared" si="6"/>
        <v>0.19958721756991629</v>
      </c>
      <c r="U37" s="24">
        <v>149.80000000000001</v>
      </c>
      <c r="V37" s="24">
        <v>177.7</v>
      </c>
      <c r="W37" s="24">
        <v>149.6</v>
      </c>
      <c r="X37" s="24">
        <v>183.9</v>
      </c>
      <c r="Y37" s="24">
        <v>123</v>
      </c>
      <c r="Z37" s="24">
        <v>16.77</v>
      </c>
      <c r="AA37" s="24">
        <v>0.94840000000000002</v>
      </c>
      <c r="AB37" s="24">
        <v>10.029999999999999</v>
      </c>
      <c r="AC37" s="24">
        <v>0</v>
      </c>
      <c r="AD37" s="24">
        <v>10.52</v>
      </c>
      <c r="AE37" s="24">
        <f t="shared" si="7"/>
        <v>9.3508431031758601</v>
      </c>
      <c r="AF37" s="24">
        <f t="shared" si="8"/>
        <v>11.092422025596463</v>
      </c>
      <c r="AG37" s="24">
        <f t="shared" si="9"/>
        <v>9.3383586664559974</v>
      </c>
      <c r="AH37" s="24">
        <f t="shared" si="10"/>
        <v>11.479439563912152</v>
      </c>
      <c r="AI37" s="24">
        <f t="shared" si="11"/>
        <v>7.6779285827144896</v>
      </c>
      <c r="AJ37" s="24">
        <f t="shared" si="12"/>
        <v>1.0442882232580188</v>
      </c>
      <c r="AK37" s="24">
        <f t="shared" si="13"/>
        <v>5.9058017348712286E-2</v>
      </c>
      <c r="AL37" s="24">
        <f t="shared" si="14"/>
        <v>0.62458025517459315</v>
      </c>
      <c r="AM37" s="24">
        <f t="shared" si="15"/>
        <v>0</v>
      </c>
      <c r="AN37" s="24">
        <f t="shared" si="16"/>
        <v>0.65509314899668203</v>
      </c>
      <c r="AO37" s="27">
        <f t="shared" si="17"/>
        <v>10.395131326433878</v>
      </c>
      <c r="AP37" s="27">
        <f t="shared" si="18"/>
        <v>11.151480042945176</v>
      </c>
      <c r="AQ37" s="27">
        <f t="shared" si="19"/>
        <v>9.9629389216305899</v>
      </c>
      <c r="AR37" s="27">
        <f t="shared" si="20"/>
        <v>11.479439563912152</v>
      </c>
      <c r="AS37" s="27">
        <f t="shared" si="21"/>
        <v>8.3330217317111721</v>
      </c>
      <c r="AT37" s="37"/>
      <c r="AW37" s="29"/>
      <c r="AY37" s="29"/>
      <c r="BA37" s="31"/>
      <c r="BB37" s="32"/>
    </row>
    <row r="38" spans="3:54" s="22" customFormat="1" x14ac:dyDescent="0.2">
      <c r="C38" s="29" t="s">
        <v>46</v>
      </c>
      <c r="D38" s="30">
        <v>75581</v>
      </c>
      <c r="E38" s="29"/>
      <c r="G38" s="31"/>
      <c r="H38" s="32"/>
      <c r="I38" s="23">
        <v>43636</v>
      </c>
      <c r="J38" s="23">
        <v>43636</v>
      </c>
      <c r="K38" s="24">
        <v>54.42</v>
      </c>
      <c r="L38" s="24">
        <v>252.78</v>
      </c>
      <c r="M38" s="24">
        <f t="shared" si="1"/>
        <v>198.36</v>
      </c>
      <c r="N38" s="34">
        <v>54.94</v>
      </c>
      <c r="O38" s="34">
        <v>256.26</v>
      </c>
      <c r="P38" s="24">
        <f t="shared" si="2"/>
        <v>201.32</v>
      </c>
      <c r="Q38" s="24">
        <f t="shared" si="3"/>
        <v>198.36</v>
      </c>
      <c r="R38" s="24">
        <f t="shared" si="4"/>
        <v>0.19588402591246645</v>
      </c>
      <c r="S38" s="24">
        <f t="shared" si="5"/>
        <v>201.32</v>
      </c>
      <c r="T38" s="24">
        <f t="shared" si="6"/>
        <v>0.1988070785274135</v>
      </c>
      <c r="U38" s="24">
        <v>144</v>
      </c>
      <c r="V38" s="24">
        <v>178.6</v>
      </c>
      <c r="W38" s="24">
        <v>147.69999999999999</v>
      </c>
      <c r="X38" s="24">
        <v>180.1</v>
      </c>
      <c r="Y38" s="24">
        <v>122.9</v>
      </c>
      <c r="Z38" s="24">
        <v>19.55</v>
      </c>
      <c r="AA38" s="24">
        <v>0.27589999999999998</v>
      </c>
      <c r="AB38" s="24">
        <v>12.75</v>
      </c>
      <c r="AC38" s="24">
        <v>0</v>
      </c>
      <c r="AD38" s="24">
        <v>12.48</v>
      </c>
      <c r="AE38" s="24">
        <f t="shared" si="7"/>
        <v>8.800677516195293</v>
      </c>
      <c r="AF38" s="24">
        <f t="shared" si="8"/>
        <v>10.915284752725551</v>
      </c>
      <c r="AG38" s="24">
        <f t="shared" si="9"/>
        <v>9.0268060357086437</v>
      </c>
      <c r="AH38" s="24">
        <f t="shared" si="10"/>
        <v>11.006958476852585</v>
      </c>
      <c r="AI38" s="24">
        <f t="shared" si="11"/>
        <v>7.5111337968083438</v>
      </c>
      <c r="AJ38" s="24">
        <f t="shared" si="12"/>
        <v>1.2126436561858114</v>
      </c>
      <c r="AK38" s="24">
        <f t="shared" si="13"/>
        <v>1.7113472365302574E-2</v>
      </c>
      <c r="AL38" s="24">
        <f t="shared" si="14"/>
        <v>0.79085455838205088</v>
      </c>
      <c r="AM38" s="24">
        <f t="shared" si="15"/>
        <v>0</v>
      </c>
      <c r="AN38" s="24">
        <f t="shared" si="16"/>
        <v>0.77410705008690162</v>
      </c>
      <c r="AO38" s="27">
        <f t="shared" si="17"/>
        <v>10.013321172381104</v>
      </c>
      <c r="AP38" s="27">
        <f t="shared" si="18"/>
        <v>10.932398225090854</v>
      </c>
      <c r="AQ38" s="27">
        <f t="shared" si="19"/>
        <v>9.8176605940906949</v>
      </c>
      <c r="AR38" s="27">
        <f t="shared" si="20"/>
        <v>11.006958476852585</v>
      </c>
      <c r="AS38" s="27">
        <f t="shared" si="21"/>
        <v>8.2852408468952454</v>
      </c>
      <c r="AT38" s="37"/>
      <c r="AW38" s="29"/>
      <c r="AY38" s="29"/>
      <c r="BA38" s="31"/>
      <c r="BB38" s="32"/>
    </row>
    <row r="39" spans="3:54" s="22" customFormat="1" x14ac:dyDescent="0.2">
      <c r="C39" s="29" t="s">
        <v>46</v>
      </c>
      <c r="D39" s="30">
        <v>75582</v>
      </c>
      <c r="E39" s="29"/>
      <c r="G39" s="31"/>
      <c r="H39" s="32"/>
      <c r="I39" s="23">
        <v>43636</v>
      </c>
      <c r="J39" s="23">
        <v>43636</v>
      </c>
      <c r="K39" s="24">
        <v>54.61</v>
      </c>
      <c r="L39" s="24">
        <v>253.12</v>
      </c>
      <c r="M39" s="24">
        <f t="shared" si="1"/>
        <v>198.51</v>
      </c>
      <c r="N39" s="34">
        <v>54.46</v>
      </c>
      <c r="O39" s="34">
        <v>254.79</v>
      </c>
      <c r="P39" s="24">
        <f t="shared" si="2"/>
        <v>200.32999999999998</v>
      </c>
      <c r="Q39" s="24">
        <f t="shared" si="3"/>
        <v>198.51</v>
      </c>
      <c r="R39" s="24">
        <f t="shared" si="4"/>
        <v>0.19603215357876441</v>
      </c>
      <c r="S39" s="24">
        <f t="shared" si="5"/>
        <v>200.32999999999998</v>
      </c>
      <c r="T39" s="24">
        <f t="shared" si="6"/>
        <v>0.19782943592984673</v>
      </c>
      <c r="U39" s="24">
        <v>173.3</v>
      </c>
      <c r="V39" s="24">
        <v>199.4</v>
      </c>
      <c r="W39" s="24">
        <v>171.8</v>
      </c>
      <c r="X39" s="24">
        <v>205.4</v>
      </c>
      <c r="Y39" s="24">
        <v>135.69999999999999</v>
      </c>
      <c r="Z39" s="24">
        <v>16.09</v>
      </c>
      <c r="AA39" s="24">
        <v>0.15770000000000001</v>
      </c>
      <c r="AB39" s="24">
        <v>2.11</v>
      </c>
      <c r="AC39" s="24">
        <v>0</v>
      </c>
      <c r="AD39" s="24">
        <v>0.2258</v>
      </c>
      <c r="AE39" s="24">
        <f t="shared" si="7"/>
        <v>10.599380131142361</v>
      </c>
      <c r="AF39" s="24">
        <f t="shared" si="8"/>
        <v>12.195709164164956</v>
      </c>
      <c r="AG39" s="24">
        <f t="shared" si="9"/>
        <v>10.507637083267499</v>
      </c>
      <c r="AH39" s="24">
        <f t="shared" si="10"/>
        <v>12.562681355664402</v>
      </c>
      <c r="AI39" s="24">
        <f t="shared" si="11"/>
        <v>8.2996877310791586</v>
      </c>
      <c r="AJ39" s="24">
        <f t="shared" si="12"/>
        <v>0.99311959472270495</v>
      </c>
      <c r="AK39" s="24">
        <f t="shared" si="13"/>
        <v>9.7336830383946919E-3</v>
      </c>
      <c r="AL39" s="24">
        <f t="shared" si="14"/>
        <v>0.13023507426133668</v>
      </c>
      <c r="AM39" s="24">
        <f t="shared" si="15"/>
        <v>0</v>
      </c>
      <c r="AN39" s="24">
        <f>T39*AD39*0.312</f>
        <v>1.3937004629483331E-2</v>
      </c>
      <c r="AO39" s="27">
        <f t="shared" si="17"/>
        <v>11.592499725865066</v>
      </c>
      <c r="AP39" s="27">
        <f t="shared" si="18"/>
        <v>12.205442847203351</v>
      </c>
      <c r="AQ39" s="27">
        <f t="shared" si="19"/>
        <v>10.637872157528836</v>
      </c>
      <c r="AR39" s="27">
        <f t="shared" si="20"/>
        <v>12.562681355664402</v>
      </c>
      <c r="AS39" s="27">
        <f t="shared" si="21"/>
        <v>8.3136247357086415</v>
      </c>
      <c r="AT39" s="37"/>
      <c r="AW39" s="29"/>
      <c r="AY39" s="29"/>
      <c r="BA39" s="31"/>
      <c r="BB39" s="32"/>
    </row>
    <row r="40" spans="3:54" s="22" customFormat="1" ht="15" x14ac:dyDescent="0.25">
      <c r="C40" s="29"/>
      <c r="D40" s="30"/>
      <c r="E40" s="29"/>
      <c r="G40" s="31"/>
      <c r="H40" s="32"/>
      <c r="I40" s="23"/>
      <c r="J40" s="23"/>
      <c r="K40" s="24"/>
      <c r="L40" s="24"/>
      <c r="M40" s="24"/>
      <c r="N40" s="34"/>
      <c r="O40" s="3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36">
        <f>AVERAGE(AO34:AO39)</f>
        <v>10.85819711881814</v>
      </c>
      <c r="AP40" s="36">
        <f t="shared" ref="AP40:AS40" si="22">AVERAGE(AP34:AP39)</f>
        <v>11.611726976919735</v>
      </c>
      <c r="AQ40" s="36">
        <f t="shared" si="22"/>
        <v>10.206570021132881</v>
      </c>
      <c r="AR40" s="36">
        <f t="shared" si="22"/>
        <v>11.922477518296731</v>
      </c>
      <c r="AS40" s="36">
        <f t="shared" si="22"/>
        <v>8.2784758255451099</v>
      </c>
      <c r="AT40" s="28" t="s">
        <v>54</v>
      </c>
      <c r="AW40" s="29"/>
      <c r="AY40" s="29"/>
      <c r="BA40" s="31"/>
      <c r="BB40" s="32"/>
    </row>
    <row r="41" spans="3:54" s="22" customFormat="1" ht="15" x14ac:dyDescent="0.25">
      <c r="C41" s="29"/>
      <c r="D41" s="30"/>
      <c r="E41" s="29"/>
      <c r="G41" s="31"/>
      <c r="H41" s="32"/>
      <c r="I41" s="23"/>
      <c r="J41" s="23"/>
      <c r="K41" s="24"/>
      <c r="L41" s="24"/>
      <c r="M41" s="24"/>
      <c r="N41" s="34"/>
      <c r="O41" s="3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36" t="e">
        <f>AO40-#REF!</f>
        <v>#REF!</v>
      </c>
      <c r="AP41" s="36" t="e">
        <f>AP40-#REF!</f>
        <v>#REF!</v>
      </c>
      <c r="AQ41" s="36" t="e">
        <f>AQ40-#REF!</f>
        <v>#REF!</v>
      </c>
      <c r="AR41" s="36" t="e">
        <f>AR40-#REF!</f>
        <v>#REF!</v>
      </c>
      <c r="AS41" s="36" t="e">
        <f>AS40-#REF!</f>
        <v>#REF!</v>
      </c>
      <c r="AT41" s="28" t="s">
        <v>52</v>
      </c>
      <c r="AW41" s="29"/>
      <c r="AY41" s="29"/>
      <c r="BA41" s="31"/>
      <c r="BB41" s="32"/>
    </row>
    <row r="42" spans="3:54" s="22" customFormat="1" x14ac:dyDescent="0.2">
      <c r="C42" s="29"/>
      <c r="D42" s="30"/>
      <c r="E42" s="29"/>
      <c r="G42" s="31"/>
      <c r="H42" s="32"/>
      <c r="I42" s="23"/>
      <c r="J42" s="23"/>
      <c r="K42" s="24"/>
      <c r="L42" s="24"/>
      <c r="M42" s="24"/>
      <c r="N42" s="34"/>
      <c r="O42" s="3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7"/>
      <c r="AP42" s="27"/>
      <c r="AQ42" s="27"/>
      <c r="AR42" s="27"/>
      <c r="AS42" s="27"/>
      <c r="AT42" s="37"/>
      <c r="AW42" s="29"/>
      <c r="AY42" s="29"/>
      <c r="BA42" s="31"/>
      <c r="BB42" s="32"/>
    </row>
    <row r="43" spans="3:54" s="22" customFormat="1" ht="15" x14ac:dyDescent="0.25">
      <c r="C43" s="29" t="s">
        <v>47</v>
      </c>
      <c r="D43" s="30"/>
      <c r="E43" s="29"/>
      <c r="G43" s="31"/>
      <c r="H43" s="32"/>
      <c r="I43" s="23">
        <v>43636</v>
      </c>
      <c r="J43" s="23">
        <v>43636</v>
      </c>
      <c r="K43" s="24"/>
      <c r="L43" s="24"/>
      <c r="M43" s="24">
        <f t="shared" ref="M43" si="23">L43-K43</f>
        <v>0</v>
      </c>
      <c r="N43" s="34"/>
      <c r="O43" s="34"/>
      <c r="P43" s="24">
        <f t="shared" ref="P43" si="24">O43-N43</f>
        <v>0</v>
      </c>
      <c r="Q43" s="24">
        <f t="shared" ref="Q43" si="25">M43</f>
        <v>0</v>
      </c>
      <c r="R43" s="24">
        <v>1</v>
      </c>
      <c r="S43" s="24">
        <f t="shared" ref="S43" si="26">P43</f>
        <v>0</v>
      </c>
      <c r="T43" s="24">
        <v>1</v>
      </c>
      <c r="U43" s="24">
        <v>671.4</v>
      </c>
      <c r="V43" s="24">
        <v>715</v>
      </c>
      <c r="W43" s="24">
        <v>654.5</v>
      </c>
      <c r="X43" s="24">
        <v>734.9</v>
      </c>
      <c r="Y43" s="24">
        <v>523.1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f>R43*U43*0.312</f>
        <v>209.4768</v>
      </c>
      <c r="AF43" s="24">
        <f t="shared" si="8"/>
        <v>223.08</v>
      </c>
      <c r="AG43" s="24">
        <f t="shared" si="9"/>
        <v>204.20400000000001</v>
      </c>
      <c r="AH43" s="24">
        <f t="shared" si="10"/>
        <v>229.28879999999998</v>
      </c>
      <c r="AI43" s="24">
        <f t="shared" si="11"/>
        <v>163.2072</v>
      </c>
      <c r="AJ43" s="24">
        <f t="shared" si="12"/>
        <v>0</v>
      </c>
      <c r="AK43" s="24">
        <f t="shared" si="13"/>
        <v>0</v>
      </c>
      <c r="AL43" s="24">
        <f t="shared" si="14"/>
        <v>0</v>
      </c>
      <c r="AM43" s="24">
        <f t="shared" si="15"/>
        <v>0</v>
      </c>
      <c r="AN43" s="24">
        <f t="shared" si="16"/>
        <v>0</v>
      </c>
      <c r="AO43" s="45">
        <f>((AE43+AJ43)/1000)*50</f>
        <v>10.473839999999999</v>
      </c>
      <c r="AP43" s="45">
        <f>((AF43+AK43)/1000)*50</f>
        <v>11.154</v>
      </c>
      <c r="AQ43" s="45">
        <f>((AG43+AL43)/1000)*50</f>
        <v>10.2102</v>
      </c>
      <c r="AR43" s="45">
        <f>((AH43+AM43)/1000)*50</f>
        <v>11.46444</v>
      </c>
      <c r="AS43" s="45">
        <f>((AI43+AN43)/1000)*50</f>
        <v>8.1603600000000007</v>
      </c>
      <c r="AT43" s="28" t="s">
        <v>49</v>
      </c>
      <c r="AW43" s="29"/>
      <c r="AY43" s="29"/>
      <c r="BA43" s="31"/>
      <c r="BB43" s="32"/>
    </row>
    <row r="44" spans="3:54" s="22" customFormat="1" ht="15" x14ac:dyDescent="0.25">
      <c r="C44" s="29"/>
      <c r="D44" s="30"/>
      <c r="E44" s="29"/>
      <c r="G44" s="31"/>
      <c r="H44" s="32"/>
      <c r="I44" s="33"/>
      <c r="J44" s="33"/>
      <c r="K44" s="24"/>
      <c r="L44" s="24"/>
      <c r="M44" s="24"/>
      <c r="N44" s="34"/>
      <c r="O44" s="3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7"/>
      <c r="AP44" s="27"/>
      <c r="AQ44" s="24"/>
      <c r="AR44" s="24"/>
      <c r="AS44" s="24"/>
      <c r="AT44" s="28" t="s">
        <v>50</v>
      </c>
      <c r="AW44" s="29"/>
      <c r="AY44" s="29"/>
      <c r="BA44" s="31"/>
      <c r="BB44" s="32"/>
    </row>
    <row r="45" spans="3:54" s="18" customFormat="1" ht="15" x14ac:dyDescent="0.25">
      <c r="D45" s="38"/>
      <c r="F45" s="38"/>
      <c r="H45" s="39"/>
      <c r="I45" s="40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36"/>
      <c r="AP45" s="36"/>
      <c r="AQ45" s="41"/>
      <c r="AR45" s="41"/>
      <c r="AS45" s="41"/>
      <c r="AT45" s="20"/>
      <c r="BB45" s="39"/>
    </row>
    <row r="46" spans="3:54" s="18" customFormat="1" ht="15" x14ac:dyDescent="0.25">
      <c r="D46" s="38"/>
      <c r="F46" s="38"/>
      <c r="H46" s="39"/>
      <c r="I46" s="40"/>
      <c r="J46" s="40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/>
      <c r="AA46" s="42"/>
      <c r="AB46" s="42"/>
      <c r="AC46" s="42"/>
      <c r="AD46" s="42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36"/>
      <c r="AP46" s="36"/>
      <c r="AQ46" s="41"/>
      <c r="AR46" s="41"/>
      <c r="AS46" s="41"/>
      <c r="AT46" s="20"/>
      <c r="BB46" s="39"/>
    </row>
    <row r="47" spans="3:54" s="18" customFormat="1" ht="15" x14ac:dyDescent="0.25">
      <c r="D47" s="38"/>
      <c r="F47" s="38"/>
      <c r="I47" s="40"/>
      <c r="J47" s="4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O47" s="41"/>
      <c r="AP47" s="41"/>
      <c r="AQ47" s="41"/>
      <c r="AR47" s="41"/>
      <c r="AS47" s="41"/>
      <c r="AT47" s="20"/>
    </row>
    <row r="48" spans="3:54" ht="15" x14ac:dyDescent="0.25">
      <c r="AO48" s="41"/>
      <c r="AP48" s="41"/>
      <c r="AQ48" s="41"/>
      <c r="AR48" s="41"/>
      <c r="AS48" s="41"/>
    </row>
    <row r="49" spans="41:46" ht="15" x14ac:dyDescent="0.25">
      <c r="AO49" s="41"/>
      <c r="AP49" s="36"/>
      <c r="AQ49" s="41"/>
      <c r="AR49" s="41"/>
      <c r="AS49" s="41"/>
    </row>
    <row r="50" spans="41:46" ht="15" x14ac:dyDescent="0.25">
      <c r="AO50" s="25"/>
      <c r="AP50" s="25"/>
      <c r="AQ50" s="25"/>
      <c r="AR50" s="25"/>
      <c r="AS50" s="25"/>
      <c r="AT50" s="35"/>
    </row>
    <row r="51" spans="41:46" x14ac:dyDescent="0.2">
      <c r="AO51" s="22"/>
      <c r="AP51" s="43"/>
      <c r="AQ51" s="22"/>
      <c r="AR51" s="22"/>
      <c r="AS51" s="22"/>
    </row>
    <row r="52" spans="41:46" x14ac:dyDescent="0.2">
      <c r="AO52" s="32"/>
      <c r="AP52" s="43"/>
      <c r="AQ52" s="22"/>
      <c r="AR52" s="22"/>
      <c r="AS52" s="22"/>
    </row>
    <row r="53" spans="41:46" x14ac:dyDescent="0.2">
      <c r="AO53" s="32"/>
      <c r="AP53" s="43"/>
      <c r="AQ53" s="22"/>
      <c r="AR53" s="22"/>
      <c r="AS53" s="22"/>
    </row>
    <row r="54" spans="41:46" x14ac:dyDescent="0.2">
      <c r="AO54" s="22"/>
      <c r="AP54" s="43"/>
      <c r="AQ54" s="22"/>
      <c r="AR54" s="22"/>
      <c r="AS54" s="22"/>
    </row>
    <row r="55" spans="41:46" x14ac:dyDescent="0.2">
      <c r="AO55" s="22"/>
      <c r="AP55" s="43"/>
      <c r="AQ55" s="22"/>
      <c r="AR55" s="22"/>
      <c r="AS55" s="22"/>
    </row>
    <row r="56" spans="41:46" x14ac:dyDescent="0.2">
      <c r="AO56" s="22"/>
      <c r="AP56" s="43"/>
      <c r="AQ56" s="22"/>
      <c r="AR56" s="22"/>
      <c r="AS56" s="22"/>
    </row>
    <row r="57" spans="41:46" x14ac:dyDescent="0.2">
      <c r="AO57" s="22"/>
      <c r="AP57" s="43"/>
      <c r="AQ57" s="22"/>
      <c r="AR57" s="22"/>
      <c r="AS57" s="22"/>
    </row>
    <row r="58" spans="41:46" x14ac:dyDescent="0.2">
      <c r="AO58" s="22"/>
      <c r="AP58" s="43"/>
      <c r="AQ58" s="22"/>
      <c r="AR58" s="22"/>
      <c r="AS58" s="22"/>
    </row>
    <row r="59" spans="41:46" x14ac:dyDescent="0.2">
      <c r="AO59" s="22"/>
      <c r="AP59" s="43"/>
      <c r="AQ59" s="22"/>
      <c r="AR59" s="22"/>
      <c r="AS59" s="22"/>
    </row>
    <row r="60" spans="41:46" x14ac:dyDescent="0.2">
      <c r="AO60" s="22"/>
      <c r="AP60" s="43"/>
      <c r="AQ60" s="22"/>
      <c r="AR60" s="22"/>
      <c r="AS60" s="22"/>
    </row>
    <row r="61" spans="41:46" x14ac:dyDescent="0.2">
      <c r="AO61" s="22"/>
      <c r="AP61" s="43"/>
      <c r="AQ61" s="22"/>
      <c r="AR61" s="22"/>
      <c r="AS61" s="22"/>
    </row>
    <row r="62" spans="41:46" x14ac:dyDescent="0.2">
      <c r="AO62" s="22"/>
      <c r="AP62" s="43"/>
      <c r="AQ62" s="22"/>
      <c r="AR62" s="22"/>
      <c r="AS62" s="22"/>
    </row>
    <row r="63" spans="41:46" x14ac:dyDescent="0.2">
      <c r="AO63" s="22"/>
      <c r="AP63" s="43"/>
      <c r="AQ63" s="22"/>
      <c r="AR63" s="22"/>
      <c r="AS63" s="22"/>
    </row>
    <row r="64" spans="41:46" x14ac:dyDescent="0.2">
      <c r="AO64" s="22"/>
      <c r="AP64" s="43"/>
      <c r="AQ64" s="22"/>
      <c r="AR64" s="22"/>
      <c r="AS64" s="22"/>
    </row>
    <row r="65" spans="41:45" x14ac:dyDescent="0.2">
      <c r="AO65" s="22"/>
      <c r="AP65" s="43"/>
      <c r="AQ65" s="22"/>
      <c r="AR65" s="22"/>
      <c r="AS65" s="22"/>
    </row>
    <row r="66" spans="41:45" x14ac:dyDescent="0.2">
      <c r="AO66" s="22"/>
      <c r="AP66" s="43"/>
      <c r="AQ66" s="22"/>
      <c r="AR66" s="22"/>
      <c r="AS66" s="22"/>
    </row>
    <row r="67" spans="41:45" x14ac:dyDescent="0.2">
      <c r="AO67" s="22"/>
      <c r="AP67" s="43"/>
      <c r="AQ67" s="22"/>
      <c r="AR67" s="22"/>
      <c r="AS67" s="22"/>
    </row>
    <row r="68" spans="41:45" x14ac:dyDescent="0.2">
      <c r="AO68" s="22"/>
      <c r="AP68" s="43"/>
      <c r="AQ68" s="22"/>
      <c r="AR68" s="22"/>
      <c r="AS68" s="22"/>
    </row>
    <row r="69" spans="41:45" x14ac:dyDescent="0.2">
      <c r="AO69" s="22"/>
      <c r="AP69" s="43"/>
      <c r="AQ69" s="22"/>
      <c r="AR69" s="22"/>
      <c r="AS69" s="22"/>
    </row>
    <row r="70" spans="41:45" x14ac:dyDescent="0.2">
      <c r="AO70" s="22"/>
      <c r="AP70" s="43"/>
      <c r="AQ70" s="22"/>
      <c r="AR70" s="22"/>
      <c r="AS70" s="22"/>
    </row>
    <row r="71" spans="41:45" x14ac:dyDescent="0.2">
      <c r="AO71" s="22"/>
      <c r="AP71" s="43"/>
      <c r="AQ71" s="22"/>
      <c r="AR71" s="22"/>
      <c r="AS71" s="22"/>
    </row>
    <row r="72" spans="41:45" x14ac:dyDescent="0.2">
      <c r="AO72" s="22"/>
      <c r="AP72" s="43"/>
      <c r="AQ72" s="22"/>
      <c r="AR72" s="22"/>
      <c r="AS72" s="22"/>
    </row>
  </sheetData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Vindiola, Beatriz - FS, Riverside, CA</dc:creator>
  <cp:lastModifiedBy>stephanie.connor</cp:lastModifiedBy>
  <dcterms:created xsi:type="dcterms:W3CDTF">2019-08-20T00:51:59Z</dcterms:created>
  <dcterms:modified xsi:type="dcterms:W3CDTF">2020-09-24T19:35:58Z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2020-09-24T19:35:17Z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c7283f58-887c-4f7f-99cc-00004fe463ab</vt:lpwstr>
  </property>
  <property fmtid="{D5CDD505-2E9C-101B-9397-08002B2CF9AE}" pid="8" name="MSIP_Label_abf2ea38-542c-4b75-bd7d-582ec36a519f_ContentBits">
    <vt:lpwstr>2</vt:lpwstr>
  </property>
</Properties>
</file>