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EMSD\Science\Airshed\Oil Sands Monitoring\AEP-NOAA Aircraft Data\Flight Data\Data for OSM Portal\"/>
    </mc:Choice>
  </mc:AlternateContent>
  <bookViews>
    <workbookView xWindow="0" yWindow="0" windowWidth="24000" windowHeight="9600" activeTab="1"/>
  </bookViews>
  <sheets>
    <sheet name="AEP_NOAA_Flight_Summary" sheetId="1" r:id="rId1"/>
    <sheet name="ReadMe" sheetId="2" r:id="rId2"/>
  </sheets>
  <definedNames>
    <definedName name="_xlnm._FilterDatabase" localSheetId="0" hidden="1">AEP_NOAA_Flight_Summary!$A$1:$L$43</definedName>
  </definedNames>
  <calcPr calcId="162913"/>
</workbook>
</file>

<file path=xl/calcChain.xml><?xml version="1.0" encoding="utf-8"?>
<calcChain xmlns="http://schemas.openxmlformats.org/spreadsheetml/2006/main">
  <c r="C47" i="1" l="1"/>
  <c r="E2" i="1"/>
  <c r="A2" i="1" s="1"/>
  <c r="F43" i="1"/>
  <c r="E43" i="1"/>
  <c r="A43" i="1" s="1"/>
  <c r="F42" i="1"/>
  <c r="E42" i="1"/>
  <c r="A42" i="1" s="1"/>
  <c r="F41" i="1"/>
  <c r="E41" i="1"/>
  <c r="A41" i="1" s="1"/>
  <c r="F40" i="1"/>
  <c r="E40" i="1"/>
  <c r="A40" i="1" s="1"/>
  <c r="F39" i="1"/>
  <c r="E39" i="1"/>
  <c r="A39" i="1" s="1"/>
  <c r="F38" i="1"/>
  <c r="E38" i="1"/>
  <c r="A38" i="1" s="1"/>
  <c r="F37" i="1"/>
  <c r="E37" i="1"/>
  <c r="A37" i="1" s="1"/>
  <c r="F36" i="1"/>
  <c r="E36" i="1"/>
  <c r="A36" i="1" s="1"/>
  <c r="F35" i="1"/>
  <c r="E35" i="1"/>
  <c r="A35" i="1" s="1"/>
  <c r="F34" i="1"/>
  <c r="E34" i="1"/>
  <c r="A34" i="1" s="1"/>
  <c r="F33" i="1"/>
  <c r="E33" i="1"/>
  <c r="A33" i="1" s="1"/>
  <c r="F32" i="1"/>
  <c r="E32" i="1"/>
  <c r="A32" i="1" s="1"/>
  <c r="F31" i="1"/>
  <c r="E31" i="1"/>
  <c r="A31" i="1" s="1"/>
  <c r="F30" i="1"/>
  <c r="E30" i="1"/>
  <c r="A30" i="1" s="1"/>
  <c r="F29" i="1"/>
  <c r="E29" i="1"/>
  <c r="A29" i="1" s="1"/>
  <c r="F28" i="1"/>
  <c r="E28" i="1"/>
  <c r="A28" i="1" s="1"/>
  <c r="F27" i="1"/>
  <c r="E27" i="1"/>
  <c r="A27" i="1" s="1"/>
  <c r="F26" i="1"/>
  <c r="E26" i="1"/>
  <c r="A26" i="1" s="1"/>
  <c r="F25" i="1"/>
  <c r="E25" i="1"/>
  <c r="A25" i="1" s="1"/>
  <c r="F24" i="1"/>
  <c r="E24" i="1"/>
  <c r="A24" i="1" s="1"/>
  <c r="F23" i="1"/>
  <c r="E23" i="1"/>
  <c r="A23" i="1" s="1"/>
  <c r="F22" i="1"/>
  <c r="E22" i="1"/>
  <c r="A22" i="1" s="1"/>
  <c r="F21" i="1"/>
  <c r="E21" i="1"/>
  <c r="A21" i="1" s="1"/>
  <c r="F20" i="1"/>
  <c r="E20" i="1"/>
  <c r="A20" i="1" s="1"/>
  <c r="F19" i="1"/>
  <c r="E19" i="1"/>
  <c r="A19" i="1" s="1"/>
  <c r="F18" i="1"/>
  <c r="E18" i="1"/>
  <c r="A18" i="1" s="1"/>
  <c r="F17" i="1"/>
  <c r="E17" i="1"/>
  <c r="A17" i="1" s="1"/>
  <c r="F16" i="1"/>
  <c r="E16" i="1"/>
  <c r="A16" i="1" s="1"/>
  <c r="F15" i="1"/>
  <c r="E15" i="1"/>
  <c r="A15" i="1" s="1"/>
  <c r="F14" i="1"/>
  <c r="E14" i="1"/>
  <c r="A14" i="1" s="1"/>
  <c r="F13" i="1"/>
  <c r="E13" i="1"/>
  <c r="A13" i="1" s="1"/>
  <c r="F12" i="1"/>
  <c r="E12" i="1"/>
  <c r="A12" i="1" s="1"/>
  <c r="F11" i="1"/>
  <c r="E11" i="1"/>
  <c r="A11" i="1" s="1"/>
  <c r="F9" i="1"/>
  <c r="E9" i="1"/>
  <c r="A9" i="1" s="1"/>
  <c r="F8" i="1"/>
  <c r="E8" i="1"/>
  <c r="A8" i="1" s="1"/>
  <c r="F10" i="1"/>
  <c r="E10" i="1"/>
  <c r="A10" i="1" s="1"/>
  <c r="F7" i="1"/>
  <c r="E7" i="1"/>
  <c r="A7" i="1" s="1"/>
  <c r="F5" i="1"/>
  <c r="E5" i="1"/>
  <c r="A5" i="1" s="1"/>
  <c r="F6" i="1"/>
  <c r="E6" i="1"/>
  <c r="A6" i="1" s="1"/>
  <c r="F4" i="1"/>
  <c r="E4" i="1"/>
  <c r="A4" i="1" s="1"/>
  <c r="F3" i="1"/>
  <c r="E3" i="1"/>
  <c r="A3" i="1" s="1"/>
  <c r="F2" i="1"/>
  <c r="A45" i="1" l="1"/>
</calcChain>
</file>

<file path=xl/sharedStrings.xml><?xml version="1.0" encoding="utf-8"?>
<sst xmlns="http://schemas.openxmlformats.org/spreadsheetml/2006/main" count="147" uniqueCount="33">
  <si>
    <t>Date</t>
  </si>
  <si>
    <t>Site</t>
  </si>
  <si>
    <t>Flight Type</t>
  </si>
  <si>
    <t>Aircraft</t>
  </si>
  <si>
    <t>Start Time (EPOCH)</t>
  </si>
  <si>
    <t>End Time (EPOCH)</t>
  </si>
  <si>
    <t>Suncor Millennium</t>
  </si>
  <si>
    <t>Plant</t>
  </si>
  <si>
    <t>N617DH</t>
  </si>
  <si>
    <t>Syncrude Mildred Lake</t>
  </si>
  <si>
    <t>CNRL Horizon</t>
  </si>
  <si>
    <t>Mine</t>
  </si>
  <si>
    <t>Perimeter</t>
  </si>
  <si>
    <t>Pond</t>
  </si>
  <si>
    <t>N2132X</t>
  </si>
  <si>
    <t>Nexen Long Lake</t>
  </si>
  <si>
    <t>Scotford Upgrader</t>
  </si>
  <si>
    <t>Imperial Kearl</t>
  </si>
  <si>
    <t>Start Time (UTC)</t>
  </si>
  <si>
    <t>End Time (UTC)</t>
  </si>
  <si>
    <t>Total</t>
  </si>
  <si>
    <t># of good flights:</t>
  </si>
  <si>
    <t>CO2 tally</t>
  </si>
  <si>
    <t>CO2 Emission (kg/hr)</t>
  </si>
  <si>
    <t>Uncertainty (kg/hr)</t>
  </si>
  <si>
    <t>CH4 Emissions (kg/hr)</t>
  </si>
  <si>
    <t>Proposed Teck Oil Sands Region</t>
  </si>
  <si>
    <t>Conley, S., Faloona, I., Mehrotra, S., Suard, M., Lenschow, D. H., Sweeney, C., Herndon, S., Schwietzke, S., Pétron, G., Pifer, J., Kort, E. A., and Schnell, R.: Application of Gauss's theorem to quantify localized surface emissions from airborne measurements of wind and trace gases, Atmos. Meas. Tech., 10, 3345-3358, https://doi.org/10.5194/amt-10-3345-2017, 2017.</t>
  </si>
  <si>
    <t>-Hourly emission estimates were calculated using high-time resolution data and the algorithm from Conley et al. (2017)</t>
  </si>
  <si>
    <t>-Blank cells mean that the hourly emission estimate for that given parameter (i.e., CO2 or CH4) did not meet the evaluation criteria, so are not reported here</t>
  </si>
  <si>
    <t>-Algorithm Reference</t>
  </si>
  <si>
    <t>-Some flights did not meet the evaluation criteria (e.g., complete plume capture, sufficiently strong and consistent winds, negligible upwind sources, and adequate surface extraploation), which means the reliability of the hourly emission estimates were compromised - these flights are not included here</t>
  </si>
  <si>
    <t xml:space="preserve">-Hourly emission estimates that did not meet the evaluation crtiera might be available upon request to AEP.RSD-AWS-AirshedSciences@gov.ab.ca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</si>
</sst>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h:mm;@"/>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name val="Calibri"/>
      <family val="2"/>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15" fontId="0" fillId="0" borderId="0" xfId="0" applyNumberFormat="1"/>
    <xf numFmtId="164" fontId="0" fillId="0" borderId="0" xfId="0" applyNumberFormat="1"/>
    <xf numFmtId="0" fontId="16" fillId="0" borderId="0" xfId="0" applyFont="1"/>
    <xf numFmtId="0" fontId="0" fillId="0" borderId="0" xfId="0" quotePrefix="1"/>
    <xf numFmtId="0" fontId="18" fillId="0" borderId="0" xfId="0" applyFont="1" applyFill="1" applyAlignment="1">
      <alignment horizontal="right"/>
    </xf>
    <xf numFmtId="0" fontId="18" fillId="0" borderId="0" xfId="0" applyFont="1" applyFill="1" applyAlignment="1">
      <alignment horizontal="right" vertical="center" wrapText="1"/>
    </xf>
    <xf numFmtId="0" fontId="0" fillId="0" borderId="0" xfId="0" applyFont="1" applyFill="1"/>
    <xf numFmtId="3" fontId="0" fillId="0" borderId="0" xfId="0" applyNumberFormat="1"/>
    <xf numFmtId="0" fontId="0" fillId="0" borderId="0" xfId="0" applyAlignment="1">
      <alignment horizontal="center"/>
    </xf>
    <xf numFmtId="0" fontId="0" fillId="0" borderId="0" xfId="0" applyAlignment="1">
      <alignment horizontal="right"/>
    </xf>
    <xf numFmtId="0" fontId="0" fillId="0" borderId="0" xfId="0" applyAlignment="1">
      <alignment horizontal="center" wrapText="1"/>
    </xf>
    <xf numFmtId="0" fontId="16" fillId="0" borderId="0" xfId="0" quotePrefix="1" applyFont="1"/>
    <xf numFmtId="0" fontId="16" fillId="0" borderId="0" xfId="0" quotePrefix="1" applyFont="1" applyAlignment="1">
      <alignment horizontal="left" wrapText="1"/>
    </xf>
    <xf numFmtId="1" fontId="0" fillId="0" borderId="0" xfId="0" applyNumberFormat="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workbookViewId="0">
      <pane ySplit="1" topLeftCell="A2" activePane="bottomLeft" state="frozen"/>
      <selection pane="bottomLeft" activeCell="C1" sqref="C1"/>
    </sheetView>
  </sheetViews>
  <sheetFormatPr defaultRowHeight="15" x14ac:dyDescent="0.25"/>
  <cols>
    <col min="1" max="1" width="12.28515625" customWidth="1"/>
    <col min="2" max="2" width="24.28515625" customWidth="1"/>
    <col min="4" max="4" width="9.140625" customWidth="1"/>
    <col min="5" max="6" width="13.85546875" customWidth="1"/>
    <col min="7" max="7" width="12.28515625" customWidth="1"/>
    <col min="8" max="8" width="13" customWidth="1"/>
    <col min="9" max="9" width="22" bestFit="1" customWidth="1"/>
    <col min="10" max="10" width="20.42578125" bestFit="1" customWidth="1"/>
    <col min="11" max="11" width="22.7109375" bestFit="1" customWidth="1"/>
    <col min="12" max="12" width="20.42578125" bestFit="1" customWidth="1"/>
  </cols>
  <sheetData>
    <row r="1" spans="1:12" x14ac:dyDescent="0.25">
      <c r="A1" t="s">
        <v>0</v>
      </c>
      <c r="B1" t="s">
        <v>1</v>
      </c>
      <c r="C1" t="s">
        <v>2</v>
      </c>
      <c r="D1" t="s">
        <v>3</v>
      </c>
      <c r="E1" t="s">
        <v>18</v>
      </c>
      <c r="F1" t="s">
        <v>19</v>
      </c>
      <c r="G1" t="s">
        <v>4</v>
      </c>
      <c r="H1" t="s">
        <v>5</v>
      </c>
      <c r="I1" t="s">
        <v>23</v>
      </c>
      <c r="J1" t="s">
        <v>24</v>
      </c>
      <c r="K1" t="s">
        <v>25</v>
      </c>
      <c r="L1" t="s">
        <v>24</v>
      </c>
    </row>
    <row r="2" spans="1:12" ht="15.75" x14ac:dyDescent="0.25">
      <c r="A2" s="1">
        <f t="shared" ref="A2:A11" si="0">E2-6/24</f>
        <v>42961.497916666667</v>
      </c>
      <c r="B2" t="s">
        <v>6</v>
      </c>
      <c r="C2" t="s">
        <v>7</v>
      </c>
      <c r="D2" t="s">
        <v>8</v>
      </c>
      <c r="E2" s="2">
        <f t="shared" ref="E2:E43" si="1">(G2/86400)+DATE(1970,1,1)</f>
        <v>42961.747916666667</v>
      </c>
      <c r="F2" s="2">
        <f t="shared" ref="F2:F43" si="2">(H2/86400)+DATE(1970,1,1)</f>
        <v>42961.796585648146</v>
      </c>
      <c r="G2" s="14">
        <v>1502733420</v>
      </c>
      <c r="H2" s="14">
        <v>1502737625</v>
      </c>
      <c r="I2" s="8">
        <v>546285</v>
      </c>
      <c r="J2" s="8">
        <v>109591</v>
      </c>
      <c r="K2" s="5">
        <v>297.39999999999998</v>
      </c>
      <c r="L2" s="5">
        <v>171.3</v>
      </c>
    </row>
    <row r="3" spans="1:12" ht="15.75" x14ac:dyDescent="0.25">
      <c r="A3" s="1">
        <f t="shared" si="0"/>
        <v>42961.549733796295</v>
      </c>
      <c r="B3" t="s">
        <v>9</v>
      </c>
      <c r="C3" t="s">
        <v>7</v>
      </c>
      <c r="D3" t="s">
        <v>8</v>
      </c>
      <c r="E3" s="2">
        <f t="shared" si="1"/>
        <v>42961.799733796295</v>
      </c>
      <c r="F3" s="2">
        <f t="shared" si="2"/>
        <v>42961.839687500003</v>
      </c>
      <c r="G3" s="14">
        <v>1502737897</v>
      </c>
      <c r="H3" s="14">
        <v>1502741349</v>
      </c>
      <c r="I3" s="8">
        <v>1171157</v>
      </c>
      <c r="J3" s="8">
        <v>145137</v>
      </c>
      <c r="K3" s="6">
        <v>348.7</v>
      </c>
      <c r="L3" s="6">
        <v>44.3</v>
      </c>
    </row>
    <row r="4" spans="1:12" x14ac:dyDescent="0.25">
      <c r="A4" s="1">
        <f t="shared" si="0"/>
        <v>42961.598321759258</v>
      </c>
      <c r="B4" t="s">
        <v>10</v>
      </c>
      <c r="C4" t="s">
        <v>7</v>
      </c>
      <c r="D4" t="s">
        <v>8</v>
      </c>
      <c r="E4" s="2">
        <f t="shared" si="1"/>
        <v>42961.848321759258</v>
      </c>
      <c r="F4" s="2">
        <f t="shared" si="2"/>
        <v>42961.86818287037</v>
      </c>
      <c r="G4" s="14">
        <v>1502742095</v>
      </c>
      <c r="H4" s="14">
        <v>1502743811</v>
      </c>
      <c r="I4" s="8">
        <v>401892</v>
      </c>
      <c r="J4" s="8">
        <v>61808</v>
      </c>
    </row>
    <row r="5" spans="1:12" x14ac:dyDescent="0.25">
      <c r="A5" s="1">
        <f t="shared" si="0"/>
        <v>43020.587372685186</v>
      </c>
      <c r="B5" t="s">
        <v>10</v>
      </c>
      <c r="C5" t="s">
        <v>11</v>
      </c>
      <c r="D5" t="s">
        <v>8</v>
      </c>
      <c r="E5" s="2">
        <f t="shared" si="1"/>
        <v>43020.837372685186</v>
      </c>
      <c r="F5" s="2">
        <f t="shared" si="2"/>
        <v>43020.863611111112</v>
      </c>
      <c r="G5" s="14">
        <v>1507838749</v>
      </c>
      <c r="H5" s="14">
        <v>1507841016</v>
      </c>
      <c r="I5" s="8">
        <v>18374</v>
      </c>
      <c r="J5" s="8">
        <v>5129</v>
      </c>
      <c r="K5" s="7">
        <v>653.4</v>
      </c>
      <c r="L5" s="7">
        <v>304.2</v>
      </c>
    </row>
    <row r="6" spans="1:12" x14ac:dyDescent="0.25">
      <c r="A6" s="1">
        <f t="shared" si="0"/>
        <v>43020.610023148147</v>
      </c>
      <c r="B6" t="s">
        <v>15</v>
      </c>
      <c r="C6" t="s">
        <v>7</v>
      </c>
      <c r="D6" t="s">
        <v>14</v>
      </c>
      <c r="E6" s="2">
        <f t="shared" si="1"/>
        <v>43020.860023148147</v>
      </c>
      <c r="F6" s="2">
        <f t="shared" si="2"/>
        <v>43020.885995370365</v>
      </c>
      <c r="G6" s="14">
        <v>1507840706</v>
      </c>
      <c r="H6" s="14">
        <v>1507842950</v>
      </c>
      <c r="I6" s="8">
        <v>295381</v>
      </c>
      <c r="J6" s="8">
        <v>100843</v>
      </c>
      <c r="K6" s="7">
        <v>30.3</v>
      </c>
      <c r="L6" s="7">
        <v>12.7</v>
      </c>
    </row>
    <row r="7" spans="1:12" x14ac:dyDescent="0.25">
      <c r="A7" s="1">
        <f t="shared" si="0"/>
        <v>43020.618125000001</v>
      </c>
      <c r="B7" t="s">
        <v>10</v>
      </c>
      <c r="C7" t="s">
        <v>7</v>
      </c>
      <c r="D7" t="s">
        <v>8</v>
      </c>
      <c r="E7" s="2">
        <f t="shared" si="1"/>
        <v>43020.868125000001</v>
      </c>
      <c r="F7" s="2">
        <f t="shared" si="2"/>
        <v>43020.886087962965</v>
      </c>
      <c r="G7" s="14">
        <v>1507841406</v>
      </c>
      <c r="H7" s="14">
        <v>1507842958</v>
      </c>
      <c r="I7" s="8">
        <v>53766</v>
      </c>
      <c r="J7" s="8">
        <v>15395</v>
      </c>
      <c r="K7" s="7">
        <v>84.5</v>
      </c>
      <c r="L7" s="7">
        <v>23.8</v>
      </c>
    </row>
    <row r="8" spans="1:12" x14ac:dyDescent="0.25">
      <c r="A8" s="1">
        <f t="shared" si="0"/>
        <v>43021.530682870369</v>
      </c>
      <c r="B8" t="s">
        <v>10</v>
      </c>
      <c r="C8" t="s">
        <v>12</v>
      </c>
      <c r="D8" t="s">
        <v>8</v>
      </c>
      <c r="E8" s="2">
        <f t="shared" si="1"/>
        <v>43021.780682870369</v>
      </c>
      <c r="F8" s="2">
        <f t="shared" si="2"/>
        <v>43021.862534722226</v>
      </c>
      <c r="G8" s="14">
        <v>1507920251</v>
      </c>
      <c r="H8" s="14">
        <v>1507927323</v>
      </c>
      <c r="I8" s="8">
        <v>587492</v>
      </c>
      <c r="J8" s="8">
        <v>101428</v>
      </c>
      <c r="K8" s="7">
        <v>4676.7</v>
      </c>
      <c r="L8" s="7">
        <v>862.1</v>
      </c>
    </row>
    <row r="9" spans="1:12" x14ac:dyDescent="0.25">
      <c r="A9" s="1">
        <f t="shared" si="0"/>
        <v>43021.668645833328</v>
      </c>
      <c r="B9" t="s">
        <v>6</v>
      </c>
      <c r="C9" t="s">
        <v>13</v>
      </c>
      <c r="D9" t="s">
        <v>8</v>
      </c>
      <c r="E9" s="2">
        <f t="shared" si="1"/>
        <v>43021.918645833328</v>
      </c>
      <c r="F9" s="2">
        <f t="shared" si="2"/>
        <v>43021.932824074072</v>
      </c>
      <c r="G9" s="14">
        <v>1507932171</v>
      </c>
      <c r="H9" s="14">
        <v>1507933396</v>
      </c>
      <c r="K9" s="7">
        <v>1261.5999999999999</v>
      </c>
      <c r="L9" s="7">
        <v>377.4</v>
      </c>
    </row>
    <row r="10" spans="1:12" x14ac:dyDescent="0.25">
      <c r="A10" s="1">
        <f t="shared" si="0"/>
        <v>43021.694976851853</v>
      </c>
      <c r="B10" t="s">
        <v>15</v>
      </c>
      <c r="C10" t="s">
        <v>7</v>
      </c>
      <c r="D10" t="s">
        <v>14</v>
      </c>
      <c r="E10" s="2">
        <f t="shared" si="1"/>
        <v>43021.944976851853</v>
      </c>
      <c r="F10" s="2">
        <f t="shared" si="2"/>
        <v>43021.959606481483</v>
      </c>
      <c r="G10" s="14">
        <v>1507934446</v>
      </c>
      <c r="H10" s="14">
        <v>1507935710</v>
      </c>
      <c r="K10" s="7">
        <v>13.9</v>
      </c>
      <c r="L10" s="7">
        <v>9.3000000000000007</v>
      </c>
    </row>
    <row r="11" spans="1:12" x14ac:dyDescent="0.25">
      <c r="A11" s="1">
        <f t="shared" si="0"/>
        <v>43023.521550925929</v>
      </c>
      <c r="B11" t="s">
        <v>16</v>
      </c>
      <c r="C11" t="s">
        <v>12</v>
      </c>
      <c r="D11" t="s">
        <v>8</v>
      </c>
      <c r="E11" s="2">
        <f t="shared" si="1"/>
        <v>43023.771550925929</v>
      </c>
      <c r="F11" s="2">
        <f t="shared" si="2"/>
        <v>43023.79515046296</v>
      </c>
      <c r="G11" s="14">
        <v>1508092262</v>
      </c>
      <c r="H11" s="14">
        <v>1508094301</v>
      </c>
      <c r="I11" s="8">
        <v>569426</v>
      </c>
      <c r="J11" s="8">
        <v>96017</v>
      </c>
    </row>
    <row r="12" spans="1:12" x14ac:dyDescent="0.25">
      <c r="A12" s="1">
        <f t="shared" ref="A12:A19" si="3">E12-6/24</f>
        <v>43024.590451388889</v>
      </c>
      <c r="B12" t="s">
        <v>16</v>
      </c>
      <c r="C12" t="s">
        <v>12</v>
      </c>
      <c r="D12" t="s">
        <v>8</v>
      </c>
      <c r="E12" s="2">
        <f t="shared" si="1"/>
        <v>43024.840451388889</v>
      </c>
      <c r="F12" s="2">
        <f t="shared" si="2"/>
        <v>43024.878877314812</v>
      </c>
      <c r="G12" s="14">
        <v>1508184615</v>
      </c>
      <c r="H12" s="14">
        <v>1508187935</v>
      </c>
      <c r="I12" s="8">
        <v>512800</v>
      </c>
      <c r="J12" s="8">
        <v>88470</v>
      </c>
    </row>
    <row r="13" spans="1:12" x14ac:dyDescent="0.25">
      <c r="A13" s="1">
        <f t="shared" si="3"/>
        <v>43026.615497685183</v>
      </c>
      <c r="B13" t="s">
        <v>26</v>
      </c>
      <c r="C13" t="s">
        <v>12</v>
      </c>
      <c r="D13" t="s">
        <v>14</v>
      </c>
      <c r="E13" s="2">
        <f t="shared" si="1"/>
        <v>43026.865497685183</v>
      </c>
      <c r="F13" s="2">
        <f t="shared" si="2"/>
        <v>43026.921805555554</v>
      </c>
      <c r="G13" s="14">
        <v>1508359579</v>
      </c>
      <c r="H13" s="14">
        <v>1508364444</v>
      </c>
      <c r="I13" s="8">
        <v>18331</v>
      </c>
      <c r="J13" s="8">
        <v>30365</v>
      </c>
      <c r="K13" s="7">
        <v>20.100000000000001</v>
      </c>
      <c r="L13" s="7">
        <v>17.7</v>
      </c>
    </row>
    <row r="14" spans="1:12" x14ac:dyDescent="0.25">
      <c r="A14" s="1">
        <f t="shared" si="3"/>
        <v>43031.516469907408</v>
      </c>
      <c r="B14" t="s">
        <v>17</v>
      </c>
      <c r="C14" t="s">
        <v>12</v>
      </c>
      <c r="D14" t="s">
        <v>14</v>
      </c>
      <c r="E14" s="2">
        <f t="shared" si="1"/>
        <v>43031.766469907408</v>
      </c>
      <c r="F14" s="2">
        <f t="shared" si="2"/>
        <v>43031.819791666669</v>
      </c>
      <c r="G14" s="14">
        <v>1508783023</v>
      </c>
      <c r="H14" s="14">
        <v>1508787630</v>
      </c>
      <c r="I14" s="8">
        <v>321182</v>
      </c>
      <c r="J14" s="8">
        <v>79172</v>
      </c>
      <c r="K14" s="7">
        <v>319.7</v>
      </c>
      <c r="L14" s="7">
        <v>205.2</v>
      </c>
    </row>
    <row r="15" spans="1:12" x14ac:dyDescent="0.25">
      <c r="A15" s="1">
        <f t="shared" si="3"/>
        <v>43034.530150462961</v>
      </c>
      <c r="B15" t="s">
        <v>15</v>
      </c>
      <c r="C15" t="s">
        <v>7</v>
      </c>
      <c r="D15" t="s">
        <v>14</v>
      </c>
      <c r="E15" s="2">
        <f t="shared" si="1"/>
        <v>43034.780150462961</v>
      </c>
      <c r="F15" s="2">
        <f t="shared" si="2"/>
        <v>43034.79787037037</v>
      </c>
      <c r="G15" s="14">
        <v>1509043405</v>
      </c>
      <c r="H15" s="14">
        <v>1509044936</v>
      </c>
      <c r="I15" s="8">
        <v>187723</v>
      </c>
      <c r="J15" s="8">
        <v>56190</v>
      </c>
      <c r="K15" s="9"/>
      <c r="L15" s="9"/>
    </row>
    <row r="16" spans="1:12" x14ac:dyDescent="0.25">
      <c r="A16" s="1">
        <f t="shared" si="3"/>
        <v>43209.468472222223</v>
      </c>
      <c r="B16" t="s">
        <v>6</v>
      </c>
      <c r="C16" t="s">
        <v>7</v>
      </c>
      <c r="D16" t="s">
        <v>8</v>
      </c>
      <c r="E16" s="2">
        <f t="shared" si="1"/>
        <v>43209.718472222223</v>
      </c>
      <c r="F16" s="2">
        <f t="shared" si="2"/>
        <v>43209.758472222224</v>
      </c>
      <c r="G16" s="14">
        <v>1524158076</v>
      </c>
      <c r="H16" s="14">
        <v>1524161532</v>
      </c>
      <c r="I16" s="8">
        <v>525773</v>
      </c>
      <c r="J16" s="8">
        <v>57214</v>
      </c>
      <c r="K16" s="7">
        <v>496.9</v>
      </c>
      <c r="L16" s="7">
        <v>82.4</v>
      </c>
    </row>
    <row r="17" spans="1:12" x14ac:dyDescent="0.25">
      <c r="A17" s="1">
        <f t="shared" si="3"/>
        <v>43209.577662037038</v>
      </c>
      <c r="B17" t="s">
        <v>6</v>
      </c>
      <c r="C17" t="s">
        <v>11</v>
      </c>
      <c r="D17" t="s">
        <v>8</v>
      </c>
      <c r="E17" s="2">
        <f t="shared" si="1"/>
        <v>43209.827662037038</v>
      </c>
      <c r="F17" s="2">
        <f t="shared" si="2"/>
        <v>43209.902499999997</v>
      </c>
      <c r="G17" s="14">
        <v>1524167510</v>
      </c>
      <c r="H17" s="14">
        <v>1524173976</v>
      </c>
      <c r="I17" s="8">
        <v>112965</v>
      </c>
      <c r="J17" s="8">
        <v>79493</v>
      </c>
      <c r="K17" s="7">
        <v>1758.6</v>
      </c>
      <c r="L17" s="7">
        <v>268.60000000000002</v>
      </c>
    </row>
    <row r="18" spans="1:12" x14ac:dyDescent="0.25">
      <c r="A18" s="1">
        <f t="shared" si="3"/>
        <v>43210.461099537039</v>
      </c>
      <c r="B18" t="s">
        <v>6</v>
      </c>
      <c r="C18" t="s">
        <v>12</v>
      </c>
      <c r="D18" t="s">
        <v>8</v>
      </c>
      <c r="E18" s="2">
        <f t="shared" si="1"/>
        <v>43210.711099537039</v>
      </c>
      <c r="F18" s="2">
        <f t="shared" si="2"/>
        <v>43210.817303240736</v>
      </c>
      <c r="G18" s="14">
        <v>1524243839</v>
      </c>
      <c r="H18" s="14">
        <v>1524253015</v>
      </c>
      <c r="I18" s="8">
        <v>607247</v>
      </c>
      <c r="J18" s="8">
        <v>136063</v>
      </c>
      <c r="K18" s="7">
        <v>3635.4</v>
      </c>
      <c r="L18" s="7">
        <v>627.20000000000005</v>
      </c>
    </row>
    <row r="19" spans="1:12" x14ac:dyDescent="0.25">
      <c r="A19" s="1">
        <f t="shared" si="3"/>
        <v>43216.675486111111</v>
      </c>
      <c r="B19" t="s">
        <v>16</v>
      </c>
      <c r="C19" t="s">
        <v>12</v>
      </c>
      <c r="D19" t="s">
        <v>8</v>
      </c>
      <c r="E19" s="2">
        <f t="shared" si="1"/>
        <v>43216.925486111111</v>
      </c>
      <c r="F19" s="2">
        <f t="shared" si="2"/>
        <v>43216.976157407407</v>
      </c>
      <c r="G19" s="14">
        <v>1524780762</v>
      </c>
      <c r="H19" s="14">
        <v>1524785140</v>
      </c>
      <c r="I19" s="8">
        <v>472632</v>
      </c>
      <c r="J19" s="8">
        <v>93374</v>
      </c>
      <c r="K19" s="9"/>
      <c r="L19" s="9"/>
    </row>
    <row r="20" spans="1:12" x14ac:dyDescent="0.25">
      <c r="A20" s="1">
        <f t="shared" ref="A20:A27" si="4">E20-6/24</f>
        <v>43220.574050925927</v>
      </c>
      <c r="B20" t="s">
        <v>6</v>
      </c>
      <c r="C20" t="s">
        <v>11</v>
      </c>
      <c r="D20" t="s">
        <v>8</v>
      </c>
      <c r="E20" s="2">
        <f t="shared" si="1"/>
        <v>43220.824050925927</v>
      </c>
      <c r="F20" s="2">
        <f t="shared" si="2"/>
        <v>43220.897337962961</v>
      </c>
      <c r="G20" s="14">
        <v>1525117598</v>
      </c>
      <c r="H20" s="14">
        <v>1525123930</v>
      </c>
      <c r="I20" s="8">
        <v>220057</v>
      </c>
      <c r="J20" s="8">
        <v>121708</v>
      </c>
      <c r="K20" s="7">
        <v>1459.6</v>
      </c>
      <c r="L20" s="7">
        <v>321.2</v>
      </c>
    </row>
    <row r="21" spans="1:12" x14ac:dyDescent="0.25">
      <c r="A21" s="1">
        <f t="shared" si="4"/>
        <v>43223.449282407411</v>
      </c>
      <c r="B21" t="s">
        <v>10</v>
      </c>
      <c r="C21" t="s">
        <v>7</v>
      </c>
      <c r="D21" t="s">
        <v>8</v>
      </c>
      <c r="E21" s="2">
        <f t="shared" si="1"/>
        <v>43223.699282407411</v>
      </c>
      <c r="F21" s="2">
        <f t="shared" si="2"/>
        <v>43223.75545138889</v>
      </c>
      <c r="G21" s="14">
        <v>1525366018</v>
      </c>
      <c r="H21" s="14">
        <v>1525370871</v>
      </c>
      <c r="I21" s="8">
        <v>386063</v>
      </c>
      <c r="J21" s="8">
        <v>77020</v>
      </c>
      <c r="K21" s="9"/>
      <c r="L21" s="9"/>
    </row>
    <row r="22" spans="1:12" x14ac:dyDescent="0.25">
      <c r="A22" s="1">
        <f t="shared" si="4"/>
        <v>43225.457986111112</v>
      </c>
      <c r="B22" t="s">
        <v>10</v>
      </c>
      <c r="C22" t="s">
        <v>7</v>
      </c>
      <c r="D22" t="s">
        <v>8</v>
      </c>
      <c r="E22" s="2">
        <f t="shared" si="1"/>
        <v>43225.707986111112</v>
      </c>
      <c r="F22" s="2">
        <f t="shared" si="2"/>
        <v>43225.748981481476</v>
      </c>
      <c r="G22" s="14">
        <v>1525539570</v>
      </c>
      <c r="H22" s="14">
        <v>1525543112</v>
      </c>
      <c r="I22" s="8">
        <v>364771</v>
      </c>
      <c r="J22" s="8">
        <v>56042</v>
      </c>
      <c r="K22" s="7">
        <v>499.8</v>
      </c>
      <c r="L22" s="7">
        <v>89.5</v>
      </c>
    </row>
    <row r="23" spans="1:12" x14ac:dyDescent="0.25">
      <c r="A23" s="1">
        <f t="shared" si="4"/>
        <v>43225.556400462963</v>
      </c>
      <c r="B23" t="s">
        <v>10</v>
      </c>
      <c r="C23" t="s">
        <v>11</v>
      </c>
      <c r="D23" t="s">
        <v>8</v>
      </c>
      <c r="E23" s="2">
        <f t="shared" si="1"/>
        <v>43225.806400462963</v>
      </c>
      <c r="F23" s="2">
        <f t="shared" si="2"/>
        <v>43225.848680555559</v>
      </c>
      <c r="G23" s="14">
        <v>1525548073</v>
      </c>
      <c r="H23" s="14">
        <v>1525551726</v>
      </c>
      <c r="I23" s="8">
        <v>53132</v>
      </c>
      <c r="J23" s="8">
        <v>6057</v>
      </c>
      <c r="K23" s="7">
        <v>1677.3</v>
      </c>
      <c r="L23" s="7">
        <v>193.3</v>
      </c>
    </row>
    <row r="24" spans="1:12" x14ac:dyDescent="0.25">
      <c r="A24" s="1">
        <f t="shared" si="4"/>
        <v>43289.502696759257</v>
      </c>
      <c r="B24" t="s">
        <v>10</v>
      </c>
      <c r="C24" t="s">
        <v>7</v>
      </c>
      <c r="D24" t="s">
        <v>8</v>
      </c>
      <c r="E24" s="2">
        <f t="shared" si="1"/>
        <v>43289.752696759257</v>
      </c>
      <c r="F24" s="2">
        <f t="shared" si="2"/>
        <v>43289.79420138889</v>
      </c>
      <c r="G24" s="14">
        <v>1531073033</v>
      </c>
      <c r="H24" s="14">
        <v>1531076619</v>
      </c>
      <c r="I24" s="8">
        <v>498206</v>
      </c>
      <c r="J24" s="8">
        <v>81378</v>
      </c>
      <c r="K24" s="9"/>
      <c r="L24" s="9"/>
    </row>
    <row r="25" spans="1:12" x14ac:dyDescent="0.25">
      <c r="A25" s="1">
        <f t="shared" si="4"/>
        <v>43289.546875</v>
      </c>
      <c r="B25" t="s">
        <v>10</v>
      </c>
      <c r="C25" t="s">
        <v>11</v>
      </c>
      <c r="D25" t="s">
        <v>8</v>
      </c>
      <c r="E25" s="2">
        <f t="shared" si="1"/>
        <v>43289.796875</v>
      </c>
      <c r="F25" s="2">
        <f t="shared" si="2"/>
        <v>43289.842141203699</v>
      </c>
      <c r="G25" s="14">
        <v>1531076850</v>
      </c>
      <c r="H25" s="14">
        <v>1531080761</v>
      </c>
      <c r="I25" s="8">
        <v>23945</v>
      </c>
      <c r="J25" s="8">
        <v>36821</v>
      </c>
      <c r="K25" s="7">
        <v>2288.3000000000002</v>
      </c>
      <c r="L25" s="7">
        <v>380.6</v>
      </c>
    </row>
    <row r="26" spans="1:12" x14ac:dyDescent="0.25">
      <c r="A26" s="1">
        <f t="shared" si="4"/>
        <v>43289.643078703702</v>
      </c>
      <c r="B26" t="s">
        <v>10</v>
      </c>
      <c r="C26" t="s">
        <v>12</v>
      </c>
      <c r="D26" t="s">
        <v>8</v>
      </c>
      <c r="E26" s="2">
        <f t="shared" si="1"/>
        <v>43289.893078703702</v>
      </c>
      <c r="F26" s="2">
        <f t="shared" si="2"/>
        <v>43289.959513888884</v>
      </c>
      <c r="G26" s="14">
        <v>1531085162</v>
      </c>
      <c r="H26" s="14">
        <v>1531090902</v>
      </c>
      <c r="I26" s="8">
        <v>317241</v>
      </c>
      <c r="J26" s="8">
        <v>186783</v>
      </c>
      <c r="K26" s="7">
        <v>1569.1</v>
      </c>
      <c r="L26" s="7">
        <v>397.9</v>
      </c>
    </row>
    <row r="27" spans="1:12" x14ac:dyDescent="0.25">
      <c r="A27" s="1">
        <f t="shared" si="4"/>
        <v>43292.525833333333</v>
      </c>
      <c r="B27" t="s">
        <v>6</v>
      </c>
      <c r="C27" t="s">
        <v>7</v>
      </c>
      <c r="D27" t="s">
        <v>8</v>
      </c>
      <c r="E27" s="2">
        <f t="shared" si="1"/>
        <v>43292.775833333333</v>
      </c>
      <c r="F27" s="2">
        <f t="shared" si="2"/>
        <v>43292.808761574073</v>
      </c>
      <c r="G27" s="14">
        <v>1531334232</v>
      </c>
      <c r="H27" s="14">
        <v>1531337077</v>
      </c>
      <c r="I27" s="8">
        <v>676468</v>
      </c>
      <c r="J27" s="8">
        <v>182365</v>
      </c>
      <c r="K27" s="7">
        <v>367.1</v>
      </c>
      <c r="L27" s="7">
        <v>79.2</v>
      </c>
    </row>
    <row r="28" spans="1:12" x14ac:dyDescent="0.25">
      <c r="A28" s="1">
        <f t="shared" ref="A28:A36" si="5">E28-6/24</f>
        <v>43297.758657407408</v>
      </c>
      <c r="B28" t="s">
        <v>16</v>
      </c>
      <c r="C28" t="s">
        <v>12</v>
      </c>
      <c r="D28" t="s">
        <v>8</v>
      </c>
      <c r="E28" s="2">
        <f t="shared" si="1"/>
        <v>43298.008657407408</v>
      </c>
      <c r="F28" s="2">
        <f t="shared" si="2"/>
        <v>43298.055555555555</v>
      </c>
      <c r="G28" s="14">
        <v>1531786348</v>
      </c>
      <c r="H28" s="14">
        <v>1531790400</v>
      </c>
      <c r="I28" s="8">
        <v>514185</v>
      </c>
      <c r="J28" s="8">
        <v>76426</v>
      </c>
      <c r="K28" s="7">
        <v>101.5</v>
      </c>
      <c r="L28" s="7">
        <v>24.7</v>
      </c>
    </row>
    <row r="29" spans="1:12" x14ac:dyDescent="0.25">
      <c r="A29" s="1">
        <f t="shared" si="5"/>
        <v>43300.617106481484</v>
      </c>
      <c r="B29" t="s">
        <v>10</v>
      </c>
      <c r="C29" t="s">
        <v>7</v>
      </c>
      <c r="D29" t="s">
        <v>8</v>
      </c>
      <c r="E29" s="2">
        <f t="shared" si="1"/>
        <v>43300.867106481484</v>
      </c>
      <c r="F29" s="2">
        <f t="shared" si="2"/>
        <v>43300.905219907407</v>
      </c>
      <c r="G29" s="14">
        <v>1532033318</v>
      </c>
      <c r="H29" s="14">
        <v>1532036611</v>
      </c>
      <c r="I29" s="8">
        <v>563085</v>
      </c>
      <c r="J29" s="8">
        <v>108109</v>
      </c>
      <c r="K29" s="7">
        <v>361.7</v>
      </c>
      <c r="L29" s="7">
        <v>75.099999999999994</v>
      </c>
    </row>
    <row r="30" spans="1:12" x14ac:dyDescent="0.25">
      <c r="A30" s="1">
        <f t="shared" si="5"/>
        <v>43300.657453703709</v>
      </c>
      <c r="B30" t="s">
        <v>10</v>
      </c>
      <c r="C30" t="s">
        <v>11</v>
      </c>
      <c r="D30" t="s">
        <v>8</v>
      </c>
      <c r="E30" s="2">
        <f t="shared" si="1"/>
        <v>43300.907453703709</v>
      </c>
      <c r="F30" s="2">
        <f t="shared" si="2"/>
        <v>43300.955138888894</v>
      </c>
      <c r="G30" s="14">
        <v>1532036804</v>
      </c>
      <c r="H30" s="14">
        <v>1532040924</v>
      </c>
      <c r="I30" s="8">
        <v>184470</v>
      </c>
      <c r="J30" s="8">
        <v>62279</v>
      </c>
      <c r="K30" s="7">
        <v>1878.5</v>
      </c>
      <c r="L30" s="7">
        <v>446.7</v>
      </c>
    </row>
    <row r="31" spans="1:12" x14ac:dyDescent="0.25">
      <c r="A31" s="1">
        <f t="shared" si="5"/>
        <v>43307.557928240742</v>
      </c>
      <c r="B31" t="s">
        <v>6</v>
      </c>
      <c r="C31" t="s">
        <v>13</v>
      </c>
      <c r="D31" t="s">
        <v>8</v>
      </c>
      <c r="E31" s="2">
        <f t="shared" si="1"/>
        <v>43307.807928240742</v>
      </c>
      <c r="F31" s="2">
        <f t="shared" si="2"/>
        <v>43307.847824074073</v>
      </c>
      <c r="G31" s="14">
        <v>1532633005</v>
      </c>
      <c r="H31" s="14">
        <v>1532636452</v>
      </c>
      <c r="I31" s="10"/>
      <c r="J31" s="10"/>
      <c r="K31" s="7">
        <v>1465.8</v>
      </c>
      <c r="L31" s="7">
        <v>454.5</v>
      </c>
    </row>
    <row r="32" spans="1:12" x14ac:dyDescent="0.25">
      <c r="A32" s="1">
        <f t="shared" si="5"/>
        <v>43345.508020833338</v>
      </c>
      <c r="B32" t="s">
        <v>10</v>
      </c>
      <c r="C32" t="s">
        <v>11</v>
      </c>
      <c r="D32" t="s">
        <v>8</v>
      </c>
      <c r="E32" s="2">
        <f t="shared" si="1"/>
        <v>43345.758020833338</v>
      </c>
      <c r="F32" s="2">
        <f t="shared" si="2"/>
        <v>43345.797569444447</v>
      </c>
      <c r="G32" s="14">
        <v>1535911893</v>
      </c>
      <c r="H32" s="14">
        <v>1535915310</v>
      </c>
      <c r="I32" s="8">
        <v>61908</v>
      </c>
      <c r="J32" s="8">
        <v>19152</v>
      </c>
      <c r="K32" s="7">
        <v>2583.4</v>
      </c>
      <c r="L32" s="7">
        <v>517.79999999999995</v>
      </c>
    </row>
    <row r="33" spans="1:12" x14ac:dyDescent="0.25">
      <c r="A33" s="1">
        <f t="shared" si="5"/>
        <v>43345.605162037042</v>
      </c>
      <c r="B33" t="s">
        <v>10</v>
      </c>
      <c r="C33" t="s">
        <v>12</v>
      </c>
      <c r="D33" t="s">
        <v>8</v>
      </c>
      <c r="E33" s="2">
        <f t="shared" si="1"/>
        <v>43345.855162037042</v>
      </c>
      <c r="F33" s="2">
        <f t="shared" si="2"/>
        <v>43345.915509259255</v>
      </c>
      <c r="G33" s="14">
        <v>1535920286</v>
      </c>
      <c r="H33" s="14">
        <v>1535925500</v>
      </c>
      <c r="I33" s="8">
        <v>326864</v>
      </c>
      <c r="J33" s="8">
        <v>247425</v>
      </c>
      <c r="K33" s="7">
        <v>4105.3999999999996</v>
      </c>
      <c r="L33" s="7">
        <v>745.8</v>
      </c>
    </row>
    <row r="34" spans="1:12" x14ac:dyDescent="0.25">
      <c r="A34" s="1">
        <f t="shared" si="5"/>
        <v>43345.671712962961</v>
      </c>
      <c r="B34" t="s">
        <v>10</v>
      </c>
      <c r="C34" t="s">
        <v>13</v>
      </c>
      <c r="D34" t="s">
        <v>8</v>
      </c>
      <c r="E34" s="2">
        <f t="shared" si="1"/>
        <v>43345.921712962961</v>
      </c>
      <c r="F34" s="2">
        <f t="shared" si="2"/>
        <v>43345.955601851849</v>
      </c>
      <c r="G34" s="14">
        <v>1535926036</v>
      </c>
      <c r="H34" s="14">
        <v>1535928964</v>
      </c>
      <c r="I34" s="10"/>
      <c r="J34" s="10"/>
      <c r="K34" s="7">
        <v>615</v>
      </c>
      <c r="L34" s="7">
        <v>145</v>
      </c>
    </row>
    <row r="35" spans="1:12" x14ac:dyDescent="0.25">
      <c r="A35" s="1">
        <f t="shared" si="5"/>
        <v>43348.482881944445</v>
      </c>
      <c r="B35" t="s">
        <v>6</v>
      </c>
      <c r="C35" t="s">
        <v>13</v>
      </c>
      <c r="D35" t="s">
        <v>8</v>
      </c>
      <c r="E35" s="2">
        <f t="shared" si="1"/>
        <v>43348.732881944445</v>
      </c>
      <c r="F35" s="2">
        <f t="shared" si="2"/>
        <v>43348.757222222222</v>
      </c>
      <c r="G35" s="14">
        <v>1536168921</v>
      </c>
      <c r="H35" s="14">
        <v>1536171024</v>
      </c>
      <c r="I35" s="10"/>
      <c r="J35" s="10"/>
      <c r="K35" s="7">
        <v>1126.5999999999999</v>
      </c>
      <c r="L35" s="7">
        <v>251.1</v>
      </c>
    </row>
    <row r="36" spans="1:12" x14ac:dyDescent="0.25">
      <c r="A36" s="1">
        <f t="shared" si="5"/>
        <v>43348.612453703703</v>
      </c>
      <c r="B36" t="s">
        <v>6</v>
      </c>
      <c r="C36" t="s">
        <v>13</v>
      </c>
      <c r="D36" t="s">
        <v>8</v>
      </c>
      <c r="E36" s="2">
        <f t="shared" si="1"/>
        <v>43348.862453703703</v>
      </c>
      <c r="F36" s="2">
        <f t="shared" si="2"/>
        <v>43348.891643518524</v>
      </c>
      <c r="G36" s="14">
        <v>1536180116</v>
      </c>
      <c r="H36" s="14">
        <v>1536182638</v>
      </c>
      <c r="I36" s="10"/>
      <c r="J36" s="10"/>
      <c r="K36" s="7">
        <v>1148.2</v>
      </c>
      <c r="L36" s="7">
        <v>462.6</v>
      </c>
    </row>
    <row r="37" spans="1:12" x14ac:dyDescent="0.25">
      <c r="A37" s="1">
        <f t="shared" ref="A37:A43" si="6">E37-6/24</f>
        <v>43357.494097222225</v>
      </c>
      <c r="B37" t="s">
        <v>10</v>
      </c>
      <c r="C37" t="s">
        <v>7</v>
      </c>
      <c r="D37" t="s">
        <v>8</v>
      </c>
      <c r="E37" s="2">
        <f t="shared" si="1"/>
        <v>43357.744097222225</v>
      </c>
      <c r="F37" s="2">
        <f t="shared" si="2"/>
        <v>43357.773958333331</v>
      </c>
      <c r="G37" s="14">
        <v>1536947490</v>
      </c>
      <c r="H37" s="14">
        <v>1536950070</v>
      </c>
      <c r="I37" s="8">
        <v>60741</v>
      </c>
      <c r="J37" s="8">
        <v>14210</v>
      </c>
      <c r="K37" s="7">
        <v>204.1</v>
      </c>
      <c r="L37" s="7">
        <v>77.599999999999994</v>
      </c>
    </row>
    <row r="38" spans="1:12" x14ac:dyDescent="0.25">
      <c r="A38" s="1">
        <f t="shared" si="6"/>
        <v>43357.527800925927</v>
      </c>
      <c r="B38" t="s">
        <v>10</v>
      </c>
      <c r="C38" t="s">
        <v>12</v>
      </c>
      <c r="D38" t="s">
        <v>8</v>
      </c>
      <c r="E38" s="2">
        <f t="shared" si="1"/>
        <v>43357.777800925927</v>
      </c>
      <c r="F38" s="2">
        <f t="shared" si="2"/>
        <v>43357.835277777776</v>
      </c>
      <c r="G38" s="14">
        <v>1536950402</v>
      </c>
      <c r="H38" s="14">
        <v>1536955368</v>
      </c>
      <c r="I38" s="8">
        <v>306266</v>
      </c>
      <c r="J38" s="8">
        <v>117716</v>
      </c>
      <c r="K38" s="7">
        <v>1582.8</v>
      </c>
      <c r="L38" s="7">
        <v>214.8</v>
      </c>
    </row>
    <row r="39" spans="1:12" x14ac:dyDescent="0.25">
      <c r="A39" s="1">
        <f t="shared" si="6"/>
        <v>43357.592939814815</v>
      </c>
      <c r="B39" t="s">
        <v>10</v>
      </c>
      <c r="C39" t="s">
        <v>13</v>
      </c>
      <c r="D39" t="s">
        <v>8</v>
      </c>
      <c r="E39" s="2">
        <f t="shared" si="1"/>
        <v>43357.842939814815</v>
      </c>
      <c r="F39" s="2">
        <f t="shared" si="2"/>
        <v>43357.873958333337</v>
      </c>
      <c r="G39" s="14">
        <v>1536956030</v>
      </c>
      <c r="H39" s="14">
        <v>1536958710</v>
      </c>
      <c r="I39" s="10"/>
      <c r="J39" s="10"/>
      <c r="K39" s="7">
        <v>519.79999999999995</v>
      </c>
      <c r="L39" s="7">
        <v>130.30000000000001</v>
      </c>
    </row>
    <row r="40" spans="1:12" x14ac:dyDescent="0.25">
      <c r="A40" s="1">
        <f t="shared" si="6"/>
        <v>43357.626747685186</v>
      </c>
      <c r="B40" t="s">
        <v>10</v>
      </c>
      <c r="C40" t="s">
        <v>11</v>
      </c>
      <c r="D40" t="s">
        <v>8</v>
      </c>
      <c r="E40" s="2">
        <f t="shared" si="1"/>
        <v>43357.876747685186</v>
      </c>
      <c r="F40" s="2">
        <f t="shared" si="2"/>
        <v>43357.90960648148</v>
      </c>
      <c r="G40" s="14">
        <v>1536958951</v>
      </c>
      <c r="H40" s="14">
        <v>1536961790</v>
      </c>
      <c r="I40" s="8">
        <v>-3209</v>
      </c>
      <c r="J40" s="8">
        <v>34131</v>
      </c>
      <c r="K40" s="7">
        <v>771.3</v>
      </c>
      <c r="L40" s="7">
        <v>160.4</v>
      </c>
    </row>
    <row r="41" spans="1:12" x14ac:dyDescent="0.25">
      <c r="A41" s="1">
        <f t="shared" si="6"/>
        <v>43359.51662037037</v>
      </c>
      <c r="B41" t="s">
        <v>6</v>
      </c>
      <c r="C41" t="s">
        <v>7</v>
      </c>
      <c r="D41" t="s">
        <v>8</v>
      </c>
      <c r="E41" s="2">
        <f t="shared" si="1"/>
        <v>43359.76662037037</v>
      </c>
      <c r="F41" s="2">
        <f t="shared" si="2"/>
        <v>43359.798518518517</v>
      </c>
      <c r="G41" s="14">
        <v>1537122236</v>
      </c>
      <c r="H41" s="14">
        <v>1537124992</v>
      </c>
      <c r="I41" s="8">
        <v>766240</v>
      </c>
      <c r="J41" s="8">
        <v>136394</v>
      </c>
      <c r="K41" s="7">
        <v>425.7</v>
      </c>
      <c r="L41" s="7">
        <v>89.6</v>
      </c>
    </row>
    <row r="42" spans="1:12" x14ac:dyDescent="0.25">
      <c r="A42" s="1">
        <f t="shared" si="6"/>
        <v>43359.61273148148</v>
      </c>
      <c r="B42" t="s">
        <v>6</v>
      </c>
      <c r="C42" t="s">
        <v>13</v>
      </c>
      <c r="D42" t="s">
        <v>8</v>
      </c>
      <c r="E42" s="2">
        <f t="shared" si="1"/>
        <v>43359.86273148148</v>
      </c>
      <c r="F42" s="2">
        <f t="shared" si="2"/>
        <v>43359.885046296295</v>
      </c>
      <c r="G42" s="14">
        <v>1537130540</v>
      </c>
      <c r="H42" s="14">
        <v>1537132468</v>
      </c>
      <c r="I42" s="10"/>
      <c r="J42" s="10"/>
      <c r="K42" s="7">
        <v>1114.4000000000001</v>
      </c>
      <c r="L42" s="7">
        <v>556.1</v>
      </c>
    </row>
    <row r="43" spans="1:12" x14ac:dyDescent="0.25">
      <c r="A43" s="1">
        <f t="shared" si="6"/>
        <v>43361.66611111111</v>
      </c>
      <c r="B43" t="s">
        <v>16</v>
      </c>
      <c r="C43" t="s">
        <v>12</v>
      </c>
      <c r="D43" t="s">
        <v>8</v>
      </c>
      <c r="E43" s="2">
        <f t="shared" si="1"/>
        <v>43361.91611111111</v>
      </c>
      <c r="F43" s="2">
        <f t="shared" si="2"/>
        <v>43361.954641203702</v>
      </c>
      <c r="G43" s="14">
        <v>1537307952</v>
      </c>
      <c r="H43" s="14">
        <v>1537311281</v>
      </c>
      <c r="I43" s="8">
        <v>510055</v>
      </c>
      <c r="J43" s="8">
        <v>53930</v>
      </c>
      <c r="K43" s="7">
        <v>76</v>
      </c>
      <c r="L43" s="7">
        <v>44</v>
      </c>
    </row>
    <row r="44" spans="1:12" hidden="1" x14ac:dyDescent="0.25"/>
    <row r="45" spans="1:12" hidden="1" x14ac:dyDescent="0.25">
      <c r="A45">
        <f>COUNT(A2:A43)</f>
        <v>42</v>
      </c>
      <c r="D45" t="s">
        <v>20</v>
      </c>
    </row>
    <row r="46" spans="1:12" hidden="1" x14ac:dyDescent="0.25">
      <c r="B46" t="s">
        <v>22</v>
      </c>
    </row>
    <row r="47" spans="1:12" hidden="1" x14ac:dyDescent="0.25">
      <c r="B47" t="s">
        <v>21</v>
      </c>
      <c r="C47" s="3" t="e">
        <f>COUNTIF(#REF!,"-1")</f>
        <v>#REF!</v>
      </c>
    </row>
  </sheetData>
  <autoFilter ref="A1:L43"/>
  <sortState ref="A2:H151">
    <sortCondition ref="E2"/>
  </sortState>
  <pageMargins left="0.7" right="0.7" top="0.75" bottom="0.75" header="0.3" footer="0.3"/>
  <pageSetup orientation="portrait" r:id="rId1"/>
  <headerFooter>
    <oddFooter>&amp;L&amp;1#&amp;"Calibri"&amp;11&amp;K000000Classification: Protected 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8"/>
  <sheetViews>
    <sheetView tabSelected="1" workbookViewId="0">
      <selection activeCell="A10" sqref="A10"/>
    </sheetView>
  </sheetViews>
  <sheetFormatPr defaultRowHeight="15" x14ac:dyDescent="0.25"/>
  <cols>
    <col min="1" max="1" width="168" customWidth="1"/>
  </cols>
  <sheetData>
    <row r="1" spans="1:1" x14ac:dyDescent="0.25">
      <c r="A1" s="12" t="s">
        <v>28</v>
      </c>
    </row>
    <row r="2" spans="1:1" ht="30" x14ac:dyDescent="0.25">
      <c r="A2" s="13" t="s">
        <v>31</v>
      </c>
    </row>
    <row r="3" spans="1:1" x14ac:dyDescent="0.25">
      <c r="A3" s="12" t="s">
        <v>29</v>
      </c>
    </row>
    <row r="4" spans="1:1" x14ac:dyDescent="0.25">
      <c r="A4" s="12" t="s">
        <v>32</v>
      </c>
    </row>
    <row r="5" spans="1:1" x14ac:dyDescent="0.25">
      <c r="A5" s="12" t="s">
        <v>30</v>
      </c>
    </row>
    <row r="6" spans="1:1" ht="30" x14ac:dyDescent="0.25">
      <c r="A6" s="11" t="s">
        <v>27</v>
      </c>
    </row>
    <row r="10" spans="1:1" x14ac:dyDescent="0.25">
      <c r="A10" s="4"/>
    </row>
    <row r="11" spans="1:1" x14ac:dyDescent="0.25">
      <c r="A11" s="4"/>
    </row>
    <row r="12" spans="1:1" x14ac:dyDescent="0.25">
      <c r="A12" s="4"/>
    </row>
    <row r="13" spans="1:1" x14ac:dyDescent="0.25">
      <c r="A13" s="4"/>
    </row>
    <row r="14" spans="1:1" x14ac:dyDescent="0.25">
      <c r="A14" s="4"/>
    </row>
    <row r="15" spans="1:1" x14ac:dyDescent="0.25">
      <c r="A15" s="4"/>
    </row>
    <row r="18" spans="1:1" x14ac:dyDescent="0.25">
      <c r="A18" s="4"/>
    </row>
  </sheetData>
  <pageMargins left="0.7" right="0.7" top="0.75" bottom="0.75" header="0.3" footer="0.3"/>
  <pageSetup orientation="portrait" r:id="rId1"/>
  <headerFooter>
    <oddFooter>&amp;L&amp;1#&amp;"Calibri"&amp;11&amp;K000000Classification: Protected 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AEP_NOAA_Flight_Summary</vt:lpstr>
      <vt:lpstr>ReadMe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Greg Wentworth</dc:creator>
  <cp:lastModifiedBy>greg.wentworth</cp:lastModifiedBy>
  <dcterms:created xsi:type="dcterms:W3CDTF">2020-11-17T17:51:08Z</dcterms:created>
  <dcterms:modified xsi:type="dcterms:W3CDTF">2021-11-10T22:32:58Z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bf2ea38-542c-4b75-bd7d-582ec36a519f_Enabled">
    <vt:lpwstr>true</vt:lpwstr>
  </property>
  <property fmtid="{D5CDD505-2E9C-101B-9397-08002B2CF9AE}" pid="3" name="MSIP_Label_abf2ea38-542c-4b75-bd7d-582ec36a519f_SetDate">
    <vt:lpwstr>2021-11-10T22:32:58Z</vt:lpwstr>
  </property>
  <property fmtid="{D5CDD505-2E9C-101B-9397-08002B2CF9AE}" pid="4" name="MSIP_Label_abf2ea38-542c-4b75-bd7d-582ec36a519f_Method">
    <vt:lpwstr>Standard</vt:lpwstr>
  </property>
  <property fmtid="{D5CDD505-2E9C-101B-9397-08002B2CF9AE}" pid="5" name="MSIP_Label_abf2ea38-542c-4b75-bd7d-582ec36a519f_Name">
    <vt:lpwstr>Protected A</vt:lpwstr>
  </property>
  <property fmtid="{D5CDD505-2E9C-101B-9397-08002B2CF9AE}" pid="6" name="MSIP_Label_abf2ea38-542c-4b75-bd7d-582ec36a519f_SiteId">
    <vt:lpwstr>2bb51c06-af9b-42c5-8bf5-3c3b7b10850b</vt:lpwstr>
  </property>
  <property fmtid="{D5CDD505-2E9C-101B-9397-08002B2CF9AE}" pid="7" name="MSIP_Label_abf2ea38-542c-4b75-bd7d-582ec36a519f_ActionId">
    <vt:lpwstr>87d15540-b6cc-497f-b109-87ce6fd6db14</vt:lpwstr>
  </property>
  <property fmtid="{D5CDD505-2E9C-101B-9397-08002B2CF9AE}" pid="8" name="MSIP_Label_abf2ea38-542c-4b75-bd7d-582ec36a519f_ContentBits">
    <vt:lpwstr>2</vt:lpwstr>
  </property>
</Properties>
</file>