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Z:\Kyle\OSM Dataset Upload\REPS Periphyton Taxonomy\"/>
    </mc:Choice>
  </mc:AlternateContent>
  <xr:revisionPtr revIDLastSave="0" documentId="13_ncr:1_{7270669C-62D2-49F8-9084-FE0D314D3F7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TE METADATA" sheetId="4" r:id="rId1"/>
    <sheet name="ALGAL DIMENSIONS &amp; CELL VOLUMES" sheetId="3" r:id="rId2"/>
    <sheet name="WIDE REPS PERIPHYTON TAXONOMY" sheetId="2" r:id="rId3"/>
    <sheet name="LONG REPS PERIPHYTON TAXONOMY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R33" i="2" l="1"/>
  <c r="CN33" i="2"/>
  <c r="CJ33" i="2"/>
  <c r="CI33" i="2"/>
  <c r="CH33" i="2"/>
  <c r="CG33" i="2"/>
  <c r="CF33" i="2"/>
  <c r="CB33" i="2"/>
  <c r="CA33" i="2"/>
  <c r="BZ33" i="2"/>
  <c r="BY33" i="2"/>
  <c r="BX33" i="2"/>
  <c r="BT33" i="2"/>
  <c r="BS33" i="2"/>
  <c r="BR33" i="2"/>
  <c r="BQ33" i="2"/>
  <c r="BP33" i="2"/>
  <c r="BM33" i="2"/>
  <c r="BL33" i="2"/>
  <c r="BH33" i="2"/>
  <c r="BD33" i="2"/>
  <c r="AZ33" i="2"/>
  <c r="AV33" i="2"/>
  <c r="AR33" i="2"/>
  <c r="AN33" i="2"/>
  <c r="AJ33" i="2"/>
  <c r="AF33" i="2"/>
  <c r="AB33" i="2"/>
  <c r="X33" i="2"/>
  <c r="W33" i="2"/>
  <c r="V33" i="2"/>
  <c r="U33" i="2"/>
  <c r="T33" i="2"/>
  <c r="P33" i="2"/>
  <c r="BF32" i="2"/>
  <c r="BG32" i="2" s="1"/>
  <c r="BE32" i="2"/>
  <c r="AI32" i="2"/>
  <c r="AH32" i="2"/>
  <c r="AG32" i="2"/>
  <c r="CS31" i="2"/>
  <c r="BU31" i="2"/>
  <c r="BI31" i="2"/>
  <c r="AW31" i="2"/>
  <c r="AK31" i="2"/>
  <c r="AG31" i="2"/>
  <c r="Y31" i="2"/>
  <c r="Q31" i="2"/>
  <c r="N31" i="2"/>
  <c r="AX31" i="2" s="1"/>
  <c r="AY31" i="2" s="1"/>
  <c r="AL30" i="2"/>
  <c r="AM30" i="2" s="1"/>
  <c r="AK30" i="2"/>
  <c r="S30" i="2"/>
  <c r="R30" i="2"/>
  <c r="Q30" i="2"/>
  <c r="AG29" i="2"/>
  <c r="N29" i="2"/>
  <c r="AH29" i="2" s="1"/>
  <c r="AI29" i="2" s="1"/>
  <c r="Q28" i="2"/>
  <c r="N28" i="2"/>
  <c r="R28" i="2" s="1"/>
  <c r="S28" i="2" s="1"/>
  <c r="BF27" i="2"/>
  <c r="BG27" i="2" s="1"/>
  <c r="BE27" i="2"/>
  <c r="BB27" i="2"/>
  <c r="BC27" i="2" s="1"/>
  <c r="BA27" i="2"/>
  <c r="AY27" i="2"/>
  <c r="AX27" i="2"/>
  <c r="AW27" i="2"/>
  <c r="AP27" i="2"/>
  <c r="AQ27" i="2" s="1"/>
  <c r="AO27" i="2"/>
  <c r="AL27" i="2"/>
  <c r="AM27" i="2" s="1"/>
  <c r="AK27" i="2"/>
  <c r="Z27" i="2"/>
  <c r="AA27" i="2" s="1"/>
  <c r="Y27" i="2"/>
  <c r="AL26" i="2"/>
  <c r="AM26" i="2" s="1"/>
  <c r="AK26" i="2"/>
  <c r="AH26" i="2"/>
  <c r="AI26" i="2" s="1"/>
  <c r="AG26" i="2"/>
  <c r="BM25" i="2"/>
  <c r="BE25" i="2"/>
  <c r="BA25" i="2"/>
  <c r="AW25" i="2"/>
  <c r="AG25" i="2"/>
  <c r="N25" i="2"/>
  <c r="BB25" i="2" s="1"/>
  <c r="BE24" i="2"/>
  <c r="N24" i="2"/>
  <c r="BF24" i="2" s="1"/>
  <c r="BG24" i="2" s="1"/>
  <c r="BU23" i="2"/>
  <c r="BI23" i="2"/>
  <c r="BI33" i="2" s="1"/>
  <c r="AS23" i="2"/>
  <c r="AK23" i="2"/>
  <c r="AG23" i="2"/>
  <c r="Y23" i="2"/>
  <c r="N23" i="2"/>
  <c r="BV23" i="2" s="1"/>
  <c r="CS22" i="2"/>
  <c r="CO22" i="2"/>
  <c r="CO33" i="2" s="1"/>
  <c r="AW22" i="2"/>
  <c r="AG22" i="2"/>
  <c r="Q22" i="2"/>
  <c r="N22" i="2"/>
  <c r="CP22" i="2" s="1"/>
  <c r="N20" i="2"/>
  <c r="Y19" i="2"/>
  <c r="N19" i="2"/>
  <c r="Z19" i="2" s="1"/>
  <c r="AA19" i="2" s="1"/>
  <c r="N17" i="2"/>
  <c r="N16" i="2"/>
  <c r="CL15" i="2"/>
  <c r="CL33" i="2" s="1"/>
  <c r="CK15" i="2"/>
  <c r="CK33" i="2" s="1"/>
  <c r="CD15" i="2"/>
  <c r="CE15" i="2" s="1"/>
  <c r="CC15" i="2"/>
  <c r="BB15" i="2"/>
  <c r="BC15" i="2" s="1"/>
  <c r="BA15" i="2"/>
  <c r="BA33" i="2" s="1"/>
  <c r="AL15" i="2"/>
  <c r="AM15" i="2" s="1"/>
  <c r="AK15" i="2"/>
  <c r="R15" i="2"/>
  <c r="S15" i="2" s="1"/>
  <c r="Q15" i="2"/>
  <c r="N15" i="2"/>
  <c r="CC14" i="2"/>
  <c r="AW14" i="2"/>
  <c r="Q14" i="2"/>
  <c r="N14" i="2"/>
  <c r="CD14" i="2" s="1"/>
  <c r="BE13" i="2"/>
  <c r="BE33" i="2" s="1"/>
  <c r="AS13" i="2"/>
  <c r="AS33" i="2" s="1"/>
  <c r="AO13" i="2"/>
  <c r="AO33" i="2" s="1"/>
  <c r="AK13" i="2"/>
  <c r="AK33" i="2" s="1"/>
  <c r="AG13" i="2"/>
  <c r="Q13" i="2"/>
  <c r="N13" i="2"/>
  <c r="BF13" i="2" s="1"/>
  <c r="AG12" i="2"/>
  <c r="N12" i="2"/>
  <c r="AH12" i="2" s="1"/>
  <c r="AI12" i="2" s="1"/>
  <c r="AG10" i="2"/>
  <c r="Y10" i="2"/>
  <c r="N10" i="2"/>
  <c r="Z10" i="2" s="1"/>
  <c r="N9" i="2"/>
  <c r="AX8" i="2"/>
  <c r="AY8" i="2" s="1"/>
  <c r="AW8" i="2"/>
  <c r="AH8" i="2"/>
  <c r="AG8" i="2"/>
  <c r="AC8" i="2"/>
  <c r="AC33" i="2" s="1"/>
  <c r="Q8" i="2"/>
  <c r="N8" i="2"/>
  <c r="AD8" i="2" s="1"/>
  <c r="AE8" i="2" s="1"/>
  <c r="AE33" i="2" s="1"/>
  <c r="Y7" i="2"/>
  <c r="Y33" i="2" s="1"/>
  <c r="N7" i="2"/>
  <c r="Z7" i="2" s="1"/>
  <c r="AA7" i="2" s="1"/>
  <c r="Q6" i="2"/>
  <c r="N6" i="2"/>
  <c r="R6" i="2" s="1"/>
  <c r="Z23" i="2" l="1"/>
  <c r="AA23" i="2" s="1"/>
  <c r="BJ31" i="2"/>
  <c r="BK31" i="2" s="1"/>
  <c r="AH25" i="2"/>
  <c r="AI25" i="2" s="1"/>
  <c r="BV31" i="2"/>
  <c r="BW31" i="2" s="1"/>
  <c r="BJ23" i="2"/>
  <c r="BK23" i="2" s="1"/>
  <c r="BK33" i="2" s="1"/>
  <c r="Q33" i="2"/>
  <c r="AW33" i="2"/>
  <c r="CT22" i="2"/>
  <c r="CU22" i="2" s="1"/>
  <c r="CU33" i="2" s="1"/>
  <c r="R8" i="2"/>
  <c r="S8" i="2" s="1"/>
  <c r="AH10" i="2"/>
  <c r="AI10" i="2" s="1"/>
  <c r="R22" i="2"/>
  <c r="S22" i="2" s="1"/>
  <c r="BN25" i="2"/>
  <c r="BN33" i="2" s="1"/>
  <c r="AH31" i="2"/>
  <c r="AI31" i="2" s="1"/>
  <c r="R14" i="2"/>
  <c r="S14" i="2" s="1"/>
  <c r="AL23" i="2"/>
  <c r="AM23" i="2" s="1"/>
  <c r="CT31" i="2"/>
  <c r="CU31" i="2" s="1"/>
  <c r="CC33" i="2"/>
  <c r="AH22" i="2"/>
  <c r="AI22" i="2" s="1"/>
  <c r="AT23" i="2"/>
  <c r="AU23" i="2" s="1"/>
  <c r="BF25" i="2"/>
  <c r="BG25" i="2" s="1"/>
  <c r="Z31" i="2"/>
  <c r="AA31" i="2" s="1"/>
  <c r="AG33" i="2"/>
  <c r="CS33" i="2"/>
  <c r="BU33" i="2"/>
  <c r="AL31" i="2"/>
  <c r="AM31" i="2" s="1"/>
  <c r="S6" i="2"/>
  <c r="BW23" i="2"/>
  <c r="BW33" i="2" s="1"/>
  <c r="BV33" i="2"/>
  <c r="AA10" i="2"/>
  <c r="BC25" i="2"/>
  <c r="BC33" i="2" s="1"/>
  <c r="BB33" i="2"/>
  <c r="BF33" i="2"/>
  <c r="BG13" i="2"/>
  <c r="BG33" i="2" s="1"/>
  <c r="CE14" i="2"/>
  <c r="CE33" i="2" s="1"/>
  <c r="CD33" i="2"/>
  <c r="CQ22" i="2"/>
  <c r="CQ33" i="2" s="1"/>
  <c r="CP33" i="2"/>
  <c r="BJ33" i="2"/>
  <c r="AI8" i="2"/>
  <c r="AL13" i="2"/>
  <c r="CM15" i="2"/>
  <c r="CM33" i="2" s="1"/>
  <c r="AD33" i="2"/>
  <c r="AP13" i="2"/>
  <c r="AX22" i="2"/>
  <c r="AY22" i="2" s="1"/>
  <c r="AX25" i="2"/>
  <c r="AY25" i="2" s="1"/>
  <c r="AX14" i="2"/>
  <c r="AH23" i="2"/>
  <c r="AI23" i="2" s="1"/>
  <c r="R13" i="2"/>
  <c r="S13" i="2" s="1"/>
  <c r="AT13" i="2"/>
  <c r="R31" i="2"/>
  <c r="S31" i="2" s="1"/>
  <c r="AH13" i="2"/>
  <c r="AI13" i="2" s="1"/>
  <c r="Z33" i="2" l="1"/>
  <c r="R33" i="2"/>
  <c r="AA33" i="2"/>
  <c r="AH33" i="2"/>
  <c r="BO25" i="2"/>
  <c r="BO33" i="2" s="1"/>
  <c r="CT33" i="2"/>
  <c r="AI33" i="2"/>
  <c r="AQ13" i="2"/>
  <c r="AQ33" i="2" s="1"/>
  <c r="AP33" i="2"/>
  <c r="AL33" i="2"/>
  <c r="AM13" i="2"/>
  <c r="AM33" i="2" s="1"/>
  <c r="AU13" i="2"/>
  <c r="AU33" i="2" s="1"/>
  <c r="AT33" i="2"/>
  <c r="AY14" i="2"/>
  <c r="AY33" i="2" s="1"/>
  <c r="AX33" i="2"/>
  <c r="S33" i="2"/>
</calcChain>
</file>

<file path=xl/sharedStrings.xml><?xml version="1.0" encoding="utf-8"?>
<sst xmlns="http://schemas.openxmlformats.org/spreadsheetml/2006/main" count="948" uniqueCount="218">
  <si>
    <t>TAXONOMIC_IDENTIFICTION</t>
  </si>
  <si>
    <t>SITE</t>
  </si>
  <si>
    <t>SAMPLE_NUMBER</t>
  </si>
  <si>
    <t>DATE</t>
  </si>
  <si>
    <t>KINGDOM</t>
  </si>
  <si>
    <t>PHYLUM</t>
  </si>
  <si>
    <t>CLASS</t>
  </si>
  <si>
    <t>ORDER</t>
  </si>
  <si>
    <t>FAMILY</t>
  </si>
  <si>
    <t>GENUS</t>
  </si>
  <si>
    <t>SPECIES</t>
  </si>
  <si>
    <t>ALGAL_CELLS (/ML)</t>
  </si>
  <si>
    <t>AREAL_ALGAL_ABUNDANCE (CELLS/ML)</t>
  </si>
  <si>
    <t>AREAL_ALGAL_BIOVOLUME_(UM3/CM2)</t>
  </si>
  <si>
    <t>Anabaena (Bory de Saint-Vincent ex Bornet et Flahault)</t>
  </si>
  <si>
    <t>EL2</t>
  </si>
  <si>
    <t>Bacteria</t>
  </si>
  <si>
    <t>Cyanobacteria</t>
  </si>
  <si>
    <t>Cyanophyceae</t>
  </si>
  <si>
    <t>Nostocales</t>
  </si>
  <si>
    <t>Nostocaceae</t>
  </si>
  <si>
    <t>Anabaena</t>
  </si>
  <si>
    <t>Anabaena sp.</t>
  </si>
  <si>
    <t>Oscillatoria spp. (Vaucher ex Gomont)</t>
  </si>
  <si>
    <t>Oscillatoriales</t>
  </si>
  <si>
    <t>Oscillatoriaceae</t>
  </si>
  <si>
    <t>Oscillatoria</t>
  </si>
  <si>
    <t>Oscillatoria sp.</t>
  </si>
  <si>
    <t>Cladophora (Kützing)</t>
  </si>
  <si>
    <t>Plantae</t>
  </si>
  <si>
    <t>Chlorophyta</t>
  </si>
  <si>
    <t>Ulvophyceae</t>
  </si>
  <si>
    <t>Cladophorales</t>
  </si>
  <si>
    <t>Cladophoraceae</t>
  </si>
  <si>
    <t>Cladophora</t>
  </si>
  <si>
    <t>Cladophora sp.</t>
  </si>
  <si>
    <t>Cladophora fracta (O.F. Müller ex Vahl) Kützing</t>
  </si>
  <si>
    <t>Cladophora fracta</t>
  </si>
  <si>
    <t>Cladophora glomerata (Linnaeus) Kützing</t>
  </si>
  <si>
    <t>Cladophora glomerata</t>
  </si>
  <si>
    <t>Achnanthidium clevei (Grunow) Czarnecki</t>
  </si>
  <si>
    <t>Chromista</t>
  </si>
  <si>
    <t>Ochrophyta</t>
  </si>
  <si>
    <t>Bacillariophyceae</t>
  </si>
  <si>
    <t>Achnanthales</t>
  </si>
  <si>
    <t>Achnanthidaceae</t>
  </si>
  <si>
    <t>Achnanthidium</t>
  </si>
  <si>
    <t>Achnanthidium clevei</t>
  </si>
  <si>
    <t>Fragilaria (Lyngbye)</t>
  </si>
  <si>
    <t>Fragilariales</t>
  </si>
  <si>
    <t>Fragilariaceae</t>
  </si>
  <si>
    <t>Fragilaria</t>
  </si>
  <si>
    <t>Fragilaria sp.</t>
  </si>
  <si>
    <t>Gomphonema olivaceum (Hornemann)</t>
  </si>
  <si>
    <t>Bacillariophyta</t>
  </si>
  <si>
    <t>Cymballales</t>
  </si>
  <si>
    <t>Gomphonemataceae</t>
  </si>
  <si>
    <t>Gomphonema</t>
  </si>
  <si>
    <t>Gomphonema olivaceum</t>
  </si>
  <si>
    <t>Navicula (Bory)</t>
  </si>
  <si>
    <t>Chromaista</t>
  </si>
  <si>
    <t>Naviculales</t>
  </si>
  <si>
    <t>Naviculaceae</t>
  </si>
  <si>
    <t>Navicula</t>
  </si>
  <si>
    <t>Navicula sp.</t>
  </si>
  <si>
    <t>Leptolyngbya (Anagnostidis et Komárek)</t>
  </si>
  <si>
    <t>EL4</t>
  </si>
  <si>
    <t>Synechococcales</t>
  </si>
  <si>
    <t>Leptolyngbyaceae</t>
  </si>
  <si>
    <t>Leptolyngbya</t>
  </si>
  <si>
    <t>Leptolyngbya sp.</t>
  </si>
  <si>
    <t>Planktolyngbya limnetica [(Lemmermann) J. Komárková-Legnerová et G.Cronberg]</t>
  </si>
  <si>
    <t>Planktolyngbya</t>
  </si>
  <si>
    <t>Planktolyngbya limnetica</t>
  </si>
  <si>
    <t>Closterium erhenbergii (Meneghin ex Ralfs)</t>
  </si>
  <si>
    <t>Charophyta</t>
  </si>
  <si>
    <t>Conjugatophyceae</t>
  </si>
  <si>
    <t>Desmidiales</t>
  </si>
  <si>
    <t>Closteriaceae</t>
  </si>
  <si>
    <t>Closterium</t>
  </si>
  <si>
    <t>Closterium ehrenbergii</t>
  </si>
  <si>
    <t>Achnanthidium minutissimum (Kützing) Czarnecki</t>
  </si>
  <si>
    <t>Achnanthidium minutissimum</t>
  </si>
  <si>
    <t>Epithemia sorex (Kützing)</t>
  </si>
  <si>
    <t>Bacilliariophyceae</t>
  </si>
  <si>
    <t>Rhopalodiales</t>
  </si>
  <si>
    <t>Rhopalodiaceae</t>
  </si>
  <si>
    <t>Epithemia</t>
  </si>
  <si>
    <t>Epithemia sorex</t>
  </si>
  <si>
    <t>ST3-B</t>
  </si>
  <si>
    <t>ST4</t>
  </si>
  <si>
    <t>Ankistrodesmus fractus (West &amp; G.S. West) Collins</t>
  </si>
  <si>
    <t>Chlorophyceae</t>
  </si>
  <si>
    <t>Sphaeropleales</t>
  </si>
  <si>
    <t>Selenastraceae</t>
  </si>
  <si>
    <t>Ankistrodesmus</t>
  </si>
  <si>
    <t>Ankistrodesmus fractus</t>
  </si>
  <si>
    <t>Cocconeis placentula (Ehrenberg)</t>
  </si>
  <si>
    <t>Cocconeidaceae</t>
  </si>
  <si>
    <t>Cocconeis</t>
  </si>
  <si>
    <t>Cocconeis placentula</t>
  </si>
  <si>
    <t>Cymbella (C.Agardh)</t>
  </si>
  <si>
    <t>Cymbellales</t>
  </si>
  <si>
    <t>Cymbellaceae</t>
  </si>
  <si>
    <t>Cymbella</t>
  </si>
  <si>
    <t>Cymbella sp.</t>
  </si>
  <si>
    <t>Frustulia rhomboides (Erhenberg)</t>
  </si>
  <si>
    <t>Amphipleuraceae</t>
  </si>
  <si>
    <t>Frustulia</t>
  </si>
  <si>
    <t>Frustulia rhomboides</t>
  </si>
  <si>
    <t>Synedra (Ehrenberg)</t>
  </si>
  <si>
    <t>Synedra</t>
  </si>
  <si>
    <t>Synedra sp.</t>
  </si>
  <si>
    <t>EL3</t>
  </si>
  <si>
    <t>EL1</t>
  </si>
  <si>
    <t>Amphora (Ehrenberg ex Kützing)</t>
  </si>
  <si>
    <t>Thalassiophysales</t>
  </si>
  <si>
    <t>Catenulaceae</t>
  </si>
  <si>
    <t>Amphora</t>
  </si>
  <si>
    <t>Amphora sp.</t>
  </si>
  <si>
    <t>ST1</t>
  </si>
  <si>
    <t>ALGAL_BIOVOLUME (UM3/ML)</t>
  </si>
  <si>
    <t>sphere</t>
  </si>
  <si>
    <t>cylinder</t>
  </si>
  <si>
    <t>cylinder</t>
    <phoneticPr fontId="1" type="noConversion"/>
  </si>
  <si>
    <t>cylinder + 2 cones</t>
  </si>
  <si>
    <t xml:space="preserve"> </t>
    <phoneticPr fontId="1" type="noConversion"/>
  </si>
  <si>
    <t>2 cones</t>
  </si>
  <si>
    <t xml:space="preserve">2 half ellipsoids </t>
  </si>
  <si>
    <t>elliptic prism</t>
  </si>
  <si>
    <t>cymbelloid</t>
  </si>
  <si>
    <t>gomphonemoid</t>
  </si>
  <si>
    <t>box</t>
  </si>
  <si>
    <t xml:space="preserve"> </t>
  </si>
  <si>
    <t>CYANOPHYCEAE</t>
    <phoneticPr fontId="1" type="noConversion"/>
  </si>
  <si>
    <t>DESMIDACEAE</t>
    <phoneticPr fontId="1" type="noConversion"/>
  </si>
  <si>
    <t>BACILLARIOPHYCEAE</t>
    <phoneticPr fontId="1" type="noConversion"/>
  </si>
  <si>
    <t>TAXONOMIC IDENTIFICATIONS</t>
  </si>
  <si>
    <t>ALGAL DIMENSIONS &amp; CELLULAR BIOVOLUMES</t>
  </si>
  <si>
    <t>CHLOROPHYCEAE</t>
  </si>
  <si>
    <t>Phormidium (Kützing ex Gomont)</t>
  </si>
  <si>
    <t>Coleochaete (Brebisson)</t>
  </si>
  <si>
    <t>Oedogonium (Link ex Hirn)</t>
  </si>
  <si>
    <t>Cosmarium (Corda ex Ralfs)</t>
  </si>
  <si>
    <t>TAXONOMIC_IDENTIFICATIONS</t>
  </si>
  <si>
    <t>SHAPE</t>
  </si>
  <si>
    <t>WIDTH (W)</t>
  </si>
  <si>
    <t>LENGTH (L)</t>
  </si>
  <si>
    <t>DIAMETER (D)</t>
  </si>
  <si>
    <t>HEIGHT (H)</t>
  </si>
  <si>
    <t>BETA</t>
  </si>
  <si>
    <t>HEIGHT_OF_CONE (Z)</t>
  </si>
  <si>
    <t>CONE_DIAMETER_1 (D1)</t>
  </si>
  <si>
    <t>CONE_DIAMETER_2 (D2)</t>
  </si>
  <si>
    <t>APICAL_AXIS (A)</t>
  </si>
  <si>
    <t>TRANSAPICAL_AXIS (B)</t>
  </si>
  <si>
    <t>PERVALVAR_AXIS (C)</t>
  </si>
  <si>
    <t>BIOVOLUME_PER_CELL (UM3)</t>
  </si>
  <si>
    <t>SAMPLE NUMBER</t>
    <phoneticPr fontId="1" type="noConversion"/>
  </si>
  <si>
    <t>SITE NAME/CODE</t>
    <phoneticPr fontId="1" type="noConversion"/>
  </si>
  <si>
    <t>EL2</t>
    <phoneticPr fontId="1" type="noConversion"/>
  </si>
  <si>
    <t>EL3</t>
    <phoneticPr fontId="1" type="noConversion"/>
  </si>
  <si>
    <t>EL4</t>
    <phoneticPr fontId="1" type="noConversion"/>
  </si>
  <si>
    <t>ST3 B</t>
    <phoneticPr fontId="1" type="noConversion"/>
  </si>
  <si>
    <t>ST4 STB</t>
    <phoneticPr fontId="1" type="noConversion"/>
  </si>
  <si>
    <t>EL1</t>
    <phoneticPr fontId="1" type="noConversion"/>
  </si>
  <si>
    <t>ST3-B</t>
    <phoneticPr fontId="1" type="noConversion"/>
  </si>
  <si>
    <t>ST4</t>
    <phoneticPr fontId="1" type="noConversion"/>
  </si>
  <si>
    <t>ST3 -B</t>
    <phoneticPr fontId="1" type="noConversion"/>
  </si>
  <si>
    <t>EL2</t>
    <phoneticPr fontId="1" type="noConversion"/>
  </si>
  <si>
    <t>ST1</t>
    <phoneticPr fontId="1" type="noConversion"/>
  </si>
  <si>
    <t>ST2</t>
    <phoneticPr fontId="1" type="noConversion"/>
  </si>
  <si>
    <t>DATE</t>
    <phoneticPr fontId="1" type="noConversion"/>
  </si>
  <si>
    <t>UNITS</t>
  </si>
  <si>
    <t>algal cells per 1.0 mL</t>
  </si>
  <si>
    <t>areal algal abundance (cells/cm2)</t>
  </si>
  <si>
    <t>algal biovolume per 1.0 mL</t>
  </si>
  <si>
    <t>areal algal biovolume (um3/cm2)</t>
  </si>
  <si>
    <t xml:space="preserve"> </t>
    <phoneticPr fontId="1" type="noConversion"/>
  </si>
  <si>
    <r>
      <t>Anabaena</t>
    </r>
    <r>
      <rPr>
        <sz val="11"/>
        <rFont val="Calibri"/>
        <family val="2"/>
      </rPr>
      <t xml:space="preserve"> (Bory de Saint-Vincent ex Bornet et Flahault)</t>
    </r>
  </si>
  <si>
    <r>
      <t>Leptolyngbya</t>
    </r>
    <r>
      <rPr>
        <sz val="11"/>
        <rFont val="Calibri"/>
        <family val="2"/>
      </rPr>
      <t xml:space="preserve"> (Anagnostidis et Komárek)</t>
    </r>
  </si>
  <si>
    <r>
      <t>Oscillatoria</t>
    </r>
    <r>
      <rPr>
        <sz val="11"/>
        <rFont val="Calibri"/>
        <family val="2"/>
      </rPr>
      <t xml:space="preserve"> spp. (Vaucher ex Gomont)</t>
    </r>
  </si>
  <si>
    <r>
      <t xml:space="preserve">Phormidium </t>
    </r>
    <r>
      <rPr>
        <sz val="11"/>
        <rFont val="Calibri"/>
        <family val="2"/>
      </rPr>
      <t>(Kützing ex Gomont)</t>
    </r>
  </si>
  <si>
    <r>
      <t>Planktolyngbya limnetica</t>
    </r>
    <r>
      <rPr>
        <sz val="11"/>
        <rFont val="Calibri"/>
        <family val="2"/>
      </rPr>
      <t xml:space="preserve"> [(Lemmermann) J. Komárková-Legnerová et G.Cronberg]</t>
    </r>
  </si>
  <si>
    <r>
      <t xml:space="preserve">Ankistrodesmus fractus </t>
    </r>
    <r>
      <rPr>
        <sz val="11"/>
        <rFont val="Calibri"/>
        <family val="2"/>
      </rPr>
      <t>(West &amp; G.S. West) Collins</t>
    </r>
  </si>
  <si>
    <r>
      <t>Cladophora</t>
    </r>
    <r>
      <rPr>
        <sz val="11"/>
        <rFont val="Calibri"/>
        <family val="2"/>
      </rPr>
      <t xml:space="preserve"> (Kützing)</t>
    </r>
  </si>
  <si>
    <r>
      <t xml:space="preserve">Cladophora fracta </t>
    </r>
    <r>
      <rPr>
        <sz val="11"/>
        <rFont val="Calibri"/>
        <family val="2"/>
      </rPr>
      <t>(O.F. Müller ex Vahl) Kützing</t>
    </r>
  </si>
  <si>
    <r>
      <t xml:space="preserve">Cladophora glomerata </t>
    </r>
    <r>
      <rPr>
        <sz val="11"/>
        <rFont val="Calibri"/>
        <family val="2"/>
      </rPr>
      <t>(Linnaeus) Kützing</t>
    </r>
  </si>
  <si>
    <r>
      <t xml:space="preserve">Coleochaete </t>
    </r>
    <r>
      <rPr>
        <sz val="11"/>
        <rFont val="Calibri"/>
        <family val="2"/>
      </rPr>
      <t>(Brebisson)</t>
    </r>
  </si>
  <si>
    <r>
      <t xml:space="preserve">Oedogonium </t>
    </r>
    <r>
      <rPr>
        <sz val="11"/>
        <rFont val="Calibri"/>
        <family val="2"/>
      </rPr>
      <t>(Link ex Hirn)</t>
    </r>
  </si>
  <si>
    <r>
      <t>Closterium erhenbergii</t>
    </r>
    <r>
      <rPr>
        <sz val="11"/>
        <rFont val="Calibri"/>
        <family val="2"/>
      </rPr>
      <t xml:space="preserve"> (Meneghin ex Ralfs)</t>
    </r>
  </si>
  <si>
    <r>
      <t xml:space="preserve">Cosmarium </t>
    </r>
    <r>
      <rPr>
        <sz val="11"/>
        <rFont val="Calibri"/>
        <family val="2"/>
      </rPr>
      <t>(Corda ex Ralfs)</t>
    </r>
  </si>
  <si>
    <r>
      <t>Achnanthidium clevei</t>
    </r>
    <r>
      <rPr>
        <sz val="11"/>
        <rFont val="Calibri"/>
        <family val="2"/>
      </rPr>
      <t> (Grunow) Czarnecki</t>
    </r>
  </si>
  <si>
    <r>
      <t>Achnanthidium minutissimum</t>
    </r>
    <r>
      <rPr>
        <sz val="11"/>
        <rFont val="Calibri"/>
        <family val="2"/>
      </rPr>
      <t> (Kützing) Czarnecki</t>
    </r>
  </si>
  <si>
    <r>
      <t>Amphora</t>
    </r>
    <r>
      <rPr>
        <sz val="11"/>
        <rFont val="Calibri"/>
        <family val="2"/>
      </rPr>
      <t> (Ehrenberg ex Kützing)</t>
    </r>
  </si>
  <si>
    <r>
      <t>Cocconeis placentula</t>
    </r>
    <r>
      <rPr>
        <sz val="11"/>
        <rFont val="Calibri"/>
        <family val="2"/>
      </rPr>
      <t> (Ehrenberg)</t>
    </r>
  </si>
  <si>
    <r>
      <t>Cymbella</t>
    </r>
    <r>
      <rPr>
        <sz val="11"/>
        <rFont val="Calibri"/>
        <family val="2"/>
      </rPr>
      <t> (C.Agardh)</t>
    </r>
  </si>
  <si>
    <r>
      <t>Epithemia</t>
    </r>
    <r>
      <rPr>
        <sz val="11"/>
        <rFont val="Calibri"/>
        <family val="2"/>
      </rPr>
      <t> sorex (Kützing)</t>
    </r>
  </si>
  <si>
    <r>
      <t>Fragilaria</t>
    </r>
    <r>
      <rPr>
        <sz val="11"/>
        <rFont val="Calibri"/>
        <family val="2"/>
      </rPr>
      <t> (Lyngbye)</t>
    </r>
  </si>
  <si>
    <r>
      <t>Frustulia</t>
    </r>
    <r>
      <rPr>
        <sz val="11"/>
        <rFont val="Calibri"/>
        <family val="2"/>
      </rPr>
      <t> rhomboides (Erhenberg)</t>
    </r>
  </si>
  <si>
    <r>
      <t>Gomphonema</t>
    </r>
    <r>
      <rPr>
        <sz val="11"/>
        <rFont val="Calibri"/>
        <family val="2"/>
      </rPr>
      <t> olivaceum (Hornemann)</t>
    </r>
  </si>
  <si>
    <r>
      <t>Navicula</t>
    </r>
    <r>
      <rPr>
        <sz val="11"/>
        <rFont val="Calibri"/>
        <family val="2"/>
      </rPr>
      <t> (Bory)</t>
    </r>
  </si>
  <si>
    <r>
      <t>Synedra</t>
    </r>
    <r>
      <rPr>
        <sz val="11"/>
        <rFont val="Calibri"/>
        <family val="2"/>
      </rPr>
      <t> (Ehrenberg)</t>
    </r>
  </si>
  <si>
    <t>TOTAL</t>
  </si>
  <si>
    <t>2012 Site Name</t>
  </si>
  <si>
    <t>2013 Site Name</t>
  </si>
  <si>
    <t>Latitude</t>
  </si>
  <si>
    <t>Longitude</t>
  </si>
  <si>
    <t>ELLS RIFF 4</t>
  </si>
  <si>
    <t>ELLS RIFF 2</t>
  </si>
  <si>
    <t>ELLS RIFF 5</t>
  </si>
  <si>
    <t>ELLS RIFF 9</t>
  </si>
  <si>
    <t>STB RIFF 1</t>
  </si>
  <si>
    <t>STB WSC</t>
  </si>
  <si>
    <t>ST2</t>
  </si>
  <si>
    <t>STB RIFF 7</t>
  </si>
  <si>
    <t>ST3B</t>
  </si>
  <si>
    <t>STB RIFF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</si>
</sst>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Verdana"/>
      <family val="2"/>
    </font>
    <font>
      <sz val="11"/>
      <name val="Calibri"/>
      <family val="2"/>
    </font>
    <font>
      <i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14" fontId="0" fillId="0" borderId="0" xfId="0" applyNumberFormat="1"/>
    <xf numFmtId="11" fontId="0" fillId="0" borderId="0" xfId="0" applyNumberFormat="1"/>
    <xf numFmtId="0" fontId="19" fillId="0" borderId="0" xfId="0" applyFont="1"/>
    <xf numFmtId="0" fontId="19" fillId="0" borderId="13" xfId="0" applyFont="1" applyBorder="1"/>
    <xf numFmtId="164" fontId="19" fillId="0" borderId="14" xfId="0" applyNumberFormat="1" applyFont="1" applyBorder="1"/>
    <xf numFmtId="0" fontId="19" fillId="0" borderId="24" xfId="0" applyFont="1" applyBorder="1"/>
    <xf numFmtId="0" fontId="19" fillId="0" borderId="0" xfId="0" applyFont="1" applyAlignment="1">
      <alignment horizontal="center"/>
    </xf>
    <xf numFmtId="0" fontId="19" fillId="0" borderId="15" xfId="0" applyFont="1" applyBorder="1"/>
    <xf numFmtId="0" fontId="19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164" fontId="19" fillId="0" borderId="14" xfId="0" applyNumberFormat="1" applyFont="1" applyBorder="1" applyAlignment="1">
      <alignment horizontal="center"/>
    </xf>
    <xf numFmtId="0" fontId="20" fillId="0" borderId="13" xfId="0" applyFont="1" applyBorder="1"/>
    <xf numFmtId="0" fontId="19" fillId="0" borderId="13" xfId="0" applyFont="1" applyBorder="1" applyAlignment="1">
      <alignment horizontal="left"/>
    </xf>
    <xf numFmtId="0" fontId="20" fillId="0" borderId="12" xfId="0" applyFont="1" applyBorder="1"/>
    <xf numFmtId="0" fontId="20" fillId="0" borderId="10" xfId="0" applyFont="1" applyBorder="1"/>
    <xf numFmtId="0" fontId="20" fillId="0" borderId="13" xfId="0" applyFont="1" applyBorder="1" applyAlignment="1">
      <alignment horizontal="left" wrapText="1"/>
    </xf>
    <xf numFmtId="0" fontId="20" fillId="0" borderId="13" xfId="42" applyFont="1" applyFill="1" applyBorder="1" applyAlignment="1" applyProtection="1"/>
    <xf numFmtId="0" fontId="20" fillId="0" borderId="17" xfId="0" applyFont="1" applyBorder="1" applyAlignment="1">
      <alignment horizontal="left" wrapText="1"/>
    </xf>
    <xf numFmtId="0" fontId="19" fillId="0" borderId="16" xfId="0" applyFont="1" applyBorder="1"/>
    <xf numFmtId="0" fontId="19" fillId="0" borderId="17" xfId="0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20" fillId="0" borderId="20" xfId="0" applyFont="1" applyBorder="1" applyAlignment="1">
      <alignment horizontal="left" wrapText="1"/>
    </xf>
    <xf numFmtId="0" fontId="19" fillId="0" borderId="19" xfId="0" applyFont="1" applyBorder="1"/>
    <xf numFmtId="0" fontId="19" fillId="0" borderId="20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5" fontId="19" fillId="0" borderId="13" xfId="0" applyNumberFormat="1" applyFont="1" applyFill="1" applyBorder="1" applyAlignment="1">
      <alignment horizontal="center"/>
    </xf>
    <xf numFmtId="15" fontId="19" fillId="0" borderId="15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19" fillId="0" borderId="13" xfId="0" quotePrefix="1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" fontId="19" fillId="0" borderId="13" xfId="0" applyNumberFormat="1" applyFont="1" applyFill="1" applyBorder="1"/>
    <xf numFmtId="1" fontId="19" fillId="0" borderId="17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20" xfId="0" quotePrefix="1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5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FA5A407-7346-974D-AE98-D28377E9DB9B}" type="doc">
      <dgm:prSet loTypeId="urn:microsoft.com/office/officeart/2005/8/layout/matrix3" loCatId="matrix" qsTypeId="urn:microsoft.com/office/officeart/2005/8/quickstyle/simple4" qsCatId="simple" csTypeId="urn:microsoft.com/office/officeart/2005/8/colors/accent1_2" csCatId="accent1" phldr="0"/>
      <dgm:spPr/>
      <dgm:t>
        <a:bodyPr/>
        <a:lstStyle/>
        <a:p>
          <a:endParaRPr lang="en-US"/>
        </a:p>
      </dgm:t>
    </dgm:pt>
    <dgm:pt modelId="{9FEFB8CC-98EE-DC4C-8A68-BD4F65E94ABD}" type="pres">
      <dgm:prSet presAssocID="{9FA5A407-7346-974D-AE98-D28377E9DB9B}" presName="matrix" presStyleCnt="0">
        <dgm:presLayoutVars>
          <dgm:chMax val="1"/>
          <dgm:dir/>
          <dgm:resizeHandles val="exact"/>
        </dgm:presLayoutVars>
      </dgm:prSet>
      <dgm:spPr/>
    </dgm:pt>
  </dgm:ptLst>
  <dgm:cxnLst>
    <dgm:cxn modelId="{275CC758-3430-474B-A0A2-40426EF9EE52}" type="presOf" srcId="{9FA5A407-7346-974D-AE98-D28377E9DB9B}" destId="{9FEFB8CC-98EE-DC4C-8A68-BD4F65E94ABD}" srcOrd="0" destOrd="0" presId="urn:microsoft.com/office/officeart/2005/8/layout/matrix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FA5A407-7346-974D-AE98-D28377E9DB9B}" type="doc">
      <dgm:prSet loTypeId="urn:microsoft.com/office/officeart/2005/8/layout/matrix3" loCatId="matrix" qsTypeId="urn:microsoft.com/office/officeart/2005/8/quickstyle/simple4" qsCatId="simple" csTypeId="urn:microsoft.com/office/officeart/2005/8/colors/accent1_2" csCatId="accent1" phldr="0"/>
      <dgm:spPr/>
      <dgm:t>
        <a:bodyPr/>
        <a:lstStyle/>
        <a:p>
          <a:endParaRPr lang="en-US"/>
        </a:p>
      </dgm:t>
    </dgm:pt>
    <dgm:pt modelId="{9FEFB8CC-98EE-DC4C-8A68-BD4F65E94ABD}" type="pres">
      <dgm:prSet presAssocID="{9FA5A407-7346-974D-AE98-D28377E9DB9B}" presName="matrix" presStyleCnt="0">
        <dgm:presLayoutVars>
          <dgm:chMax val="1"/>
          <dgm:dir/>
          <dgm:resizeHandles val="exact"/>
        </dgm:presLayoutVars>
      </dgm:prSet>
      <dgm:spPr/>
    </dgm:pt>
  </dgm:ptLst>
  <dgm:cxnLst>
    <dgm:cxn modelId="{26A4166C-E33B-0245-8F63-9D0D489B5D46}" type="presOf" srcId="{9FA5A407-7346-974D-AE98-D28377E9DB9B}" destId="{9FEFB8CC-98EE-DC4C-8A68-BD4F65E94ABD}" srcOrd="0" destOrd="0" presId="urn:microsoft.com/office/officeart/2005/8/layout/matrix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9FA5A407-7346-974D-AE98-D28377E9DB9B}" type="doc">
      <dgm:prSet loTypeId="urn:microsoft.com/office/officeart/2005/8/layout/matrix3" loCatId="matrix" qsTypeId="urn:microsoft.com/office/officeart/2005/8/quickstyle/simple4" qsCatId="simple" csTypeId="urn:microsoft.com/office/officeart/2005/8/colors/accent1_2" csCatId="accent1" phldr="0"/>
      <dgm:spPr/>
      <dgm:t>
        <a:bodyPr/>
        <a:lstStyle/>
        <a:p>
          <a:endParaRPr lang="en-US"/>
        </a:p>
      </dgm:t>
    </dgm:pt>
    <dgm:pt modelId="{9FEFB8CC-98EE-DC4C-8A68-BD4F65E94ABD}" type="pres">
      <dgm:prSet presAssocID="{9FA5A407-7346-974D-AE98-D28377E9DB9B}" presName="matrix" presStyleCnt="0">
        <dgm:presLayoutVars>
          <dgm:chMax val="1"/>
          <dgm:dir/>
          <dgm:resizeHandles val="exact"/>
        </dgm:presLayoutVars>
      </dgm:prSet>
      <dgm:spPr/>
    </dgm:pt>
  </dgm:ptLst>
  <dgm:cxnLst>
    <dgm:cxn modelId="{275CC758-3430-474B-A0A2-40426EF9EE52}" type="presOf" srcId="{9FA5A407-7346-974D-AE98-D28377E9DB9B}" destId="{9FEFB8CC-98EE-DC4C-8A68-BD4F65E94ABD}" srcOrd="0" destOrd="0" presId="urn:microsoft.com/office/officeart/2005/8/layout/matrix3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9FA5A407-7346-974D-AE98-D28377E9DB9B}" type="doc">
      <dgm:prSet loTypeId="urn:microsoft.com/office/officeart/2005/8/layout/matrix3" loCatId="matrix" qsTypeId="urn:microsoft.com/office/officeart/2005/8/quickstyle/simple4" qsCatId="simple" csTypeId="urn:microsoft.com/office/officeart/2005/8/colors/accent1_2" csCatId="accent1" phldr="0"/>
      <dgm:spPr/>
      <dgm:t>
        <a:bodyPr/>
        <a:lstStyle/>
        <a:p>
          <a:endParaRPr lang="en-US"/>
        </a:p>
      </dgm:t>
    </dgm:pt>
    <dgm:pt modelId="{9FEFB8CC-98EE-DC4C-8A68-BD4F65E94ABD}" type="pres">
      <dgm:prSet presAssocID="{9FA5A407-7346-974D-AE98-D28377E9DB9B}" presName="matrix" presStyleCnt="0">
        <dgm:presLayoutVars>
          <dgm:chMax val="1"/>
          <dgm:dir/>
          <dgm:resizeHandles val="exact"/>
        </dgm:presLayoutVars>
      </dgm:prSet>
      <dgm:spPr/>
    </dgm:pt>
  </dgm:ptLst>
  <dgm:cxnLst>
    <dgm:cxn modelId="{26A4166C-E33B-0245-8F63-9D0D489B5D46}" type="presOf" srcId="{9FA5A407-7346-974D-AE98-D28377E9DB9B}" destId="{9FEFB8CC-98EE-DC4C-8A68-BD4F65E94ABD}" srcOrd="0" destOrd="0" presId="urn:microsoft.com/office/officeart/2005/8/layout/matrix3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matrix3">
  <dgm:title val=""/>
  <dgm:desc val=""/>
  <dgm:catLst>
    <dgm:cat type="matrix" pri="1000"/>
    <dgm:cat type="convert" pri="18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0" destOrd="0"/>
        <dgm:cxn modelId="8" srcId="0" destId="4" srcOrd="1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matrix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func="var" arg="dir" op="equ" val="norm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29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71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29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71"/>
          <dgm:constr type="ctrY" for="ch" forName="quad4" refType="h" fact="0.71"/>
          <dgm:constr type="primFontSz" for="des" ptType="node" op="equ" val="65"/>
        </dgm:constrLst>
      </dgm:if>
      <dgm:else name="Name2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71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29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71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29"/>
          <dgm:constr type="ctrY" for="ch" forName="quad4" refType="h" fact="0.71"/>
          <dgm:constr type="primFontSz" for="des" ptType="node" op="equ" val="65"/>
        </dgm:constrLst>
      </dgm:else>
    </dgm:choose>
    <dgm:ruleLst/>
    <dgm:choose name="Name3">
      <dgm:if name="Name4" axis="ch" ptType="node" func="cnt" op="gte" val="1">
        <dgm:layoutNode name="diamond" styleLbl="bgShp">
          <dgm:alg type="sp"/>
          <dgm:shape xmlns:r="http://schemas.openxmlformats.org/officeDocument/2006/relationships" type="diamond" r:blip="">
            <dgm:adjLst/>
          </dgm:shape>
          <dgm:presOf/>
          <dgm:constrLst>
            <dgm:constr type="w" refType="h" op="equ"/>
          </dgm:constrLst>
          <dgm:ruleLst/>
        </dgm:layoutNode>
        <dgm:layoutNode name="quad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1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2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3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4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5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matrix3">
  <dgm:title val=""/>
  <dgm:desc val=""/>
  <dgm:catLst>
    <dgm:cat type="matrix" pri="1000"/>
    <dgm:cat type="convert" pri="18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0" destOrd="0"/>
        <dgm:cxn modelId="8" srcId="0" destId="4" srcOrd="1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matrix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func="var" arg="dir" op="equ" val="norm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29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71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29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71"/>
          <dgm:constr type="ctrY" for="ch" forName="quad4" refType="h" fact="0.71"/>
          <dgm:constr type="primFontSz" for="des" ptType="node" op="equ" val="65"/>
        </dgm:constrLst>
      </dgm:if>
      <dgm:else name="Name2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71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29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71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29"/>
          <dgm:constr type="ctrY" for="ch" forName="quad4" refType="h" fact="0.71"/>
          <dgm:constr type="primFontSz" for="des" ptType="node" op="equ" val="65"/>
        </dgm:constrLst>
      </dgm:else>
    </dgm:choose>
    <dgm:ruleLst/>
    <dgm:choose name="Name3">
      <dgm:if name="Name4" axis="ch" ptType="node" func="cnt" op="gte" val="1">
        <dgm:layoutNode name="diamond" styleLbl="bgShp">
          <dgm:alg type="sp"/>
          <dgm:shape xmlns:r="http://schemas.openxmlformats.org/officeDocument/2006/relationships" type="diamond" r:blip="">
            <dgm:adjLst/>
          </dgm:shape>
          <dgm:presOf/>
          <dgm:constrLst>
            <dgm:constr type="w" refType="h" op="equ"/>
          </dgm:constrLst>
          <dgm:ruleLst/>
        </dgm:layoutNode>
        <dgm:layoutNode name="quad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1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2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3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4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5"/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matrix3">
  <dgm:title val=""/>
  <dgm:desc val=""/>
  <dgm:catLst>
    <dgm:cat type="matrix" pri="1000"/>
    <dgm:cat type="convert" pri="18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0" destOrd="0"/>
        <dgm:cxn modelId="8" srcId="0" destId="4" srcOrd="1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matrix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func="var" arg="dir" op="equ" val="norm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29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71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29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71"/>
          <dgm:constr type="ctrY" for="ch" forName="quad4" refType="h" fact="0.71"/>
          <dgm:constr type="primFontSz" for="des" ptType="node" op="equ" val="65"/>
        </dgm:constrLst>
      </dgm:if>
      <dgm:else name="Name2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71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29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71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29"/>
          <dgm:constr type="ctrY" for="ch" forName="quad4" refType="h" fact="0.71"/>
          <dgm:constr type="primFontSz" for="des" ptType="node" op="equ" val="65"/>
        </dgm:constrLst>
      </dgm:else>
    </dgm:choose>
    <dgm:ruleLst/>
    <dgm:choose name="Name3">
      <dgm:if name="Name4" axis="ch" ptType="node" func="cnt" op="gte" val="1">
        <dgm:layoutNode name="diamond" styleLbl="bgShp">
          <dgm:alg type="sp"/>
          <dgm:shape xmlns:r="http://schemas.openxmlformats.org/officeDocument/2006/relationships" type="diamond" r:blip="">
            <dgm:adjLst/>
          </dgm:shape>
          <dgm:presOf/>
          <dgm:constrLst>
            <dgm:constr type="w" refType="h" op="equ"/>
          </dgm:constrLst>
          <dgm:ruleLst/>
        </dgm:layoutNode>
        <dgm:layoutNode name="quad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1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2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3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4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5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matrix3">
  <dgm:title val=""/>
  <dgm:desc val=""/>
  <dgm:catLst>
    <dgm:cat type="matrix" pri="1000"/>
    <dgm:cat type="convert" pri="18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0" destOrd="0"/>
        <dgm:cxn modelId="8" srcId="0" destId="4" srcOrd="1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matrix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func="var" arg="dir" op="equ" val="norm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29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71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29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71"/>
          <dgm:constr type="ctrY" for="ch" forName="quad4" refType="h" fact="0.71"/>
          <dgm:constr type="primFontSz" for="des" ptType="node" op="equ" val="65"/>
        </dgm:constrLst>
      </dgm:if>
      <dgm:else name="Name2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71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29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71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29"/>
          <dgm:constr type="ctrY" for="ch" forName="quad4" refType="h" fact="0.71"/>
          <dgm:constr type="primFontSz" for="des" ptType="node" op="equ" val="65"/>
        </dgm:constrLst>
      </dgm:else>
    </dgm:choose>
    <dgm:ruleLst/>
    <dgm:choose name="Name3">
      <dgm:if name="Name4" axis="ch" ptType="node" func="cnt" op="gte" val="1">
        <dgm:layoutNode name="diamond" styleLbl="bgShp">
          <dgm:alg type="sp"/>
          <dgm:shape xmlns:r="http://schemas.openxmlformats.org/officeDocument/2006/relationships" type="diamond" r:blip="">
            <dgm:adjLst/>
          </dgm:shape>
          <dgm:presOf/>
          <dgm:constrLst>
            <dgm:constr type="w" refType="h" op="equ"/>
          </dgm:constrLst>
          <dgm:ruleLst/>
        </dgm:layoutNode>
        <dgm:layoutNode name="quad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1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2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3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4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5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</xdr:colOff>
      <xdr:row>14</xdr:row>
      <xdr:rowOff>190500</xdr:rowOff>
    </xdr:from>
    <xdr:to>
      <xdr:col>17</xdr:col>
      <xdr:colOff>622300</xdr:colOff>
      <xdr:row>17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817856-B06A-4877-ABD7-43147439C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21</xdr:col>
      <xdr:colOff>12700</xdr:colOff>
      <xdr:row>14</xdr:row>
      <xdr:rowOff>0</xdr:rowOff>
    </xdr:from>
    <xdr:to>
      <xdr:col>21</xdr:col>
      <xdr:colOff>622300</xdr:colOff>
      <xdr:row>16</xdr:row>
      <xdr:rowOff>25400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DB35945-C958-4B3D-A3A5-789EA49BA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17</xdr:col>
      <xdr:colOff>12700</xdr:colOff>
      <xdr:row>14</xdr:row>
      <xdr:rowOff>190500</xdr:rowOff>
    </xdr:from>
    <xdr:to>
      <xdr:col>17</xdr:col>
      <xdr:colOff>622300</xdr:colOff>
      <xdr:row>17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C611983-4933-48B7-8D58-912BF2FF3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21</xdr:col>
      <xdr:colOff>12700</xdr:colOff>
      <xdr:row>14</xdr:row>
      <xdr:rowOff>0</xdr:rowOff>
    </xdr:from>
    <xdr:to>
      <xdr:col>21</xdr:col>
      <xdr:colOff>622300</xdr:colOff>
      <xdr:row>16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C361EE7-0EC9-49CF-B77D-7FBF6A691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614A-1E65-4D1B-BF72-97B40B424CEC}">
  <dimension ref="A1:D9"/>
  <sheetViews>
    <sheetView tabSelected="1" workbookViewId="0">
      <selection activeCell="C26" sqref="C26"/>
    </sheetView>
  </sheetViews>
  <sheetFormatPr defaultRowHeight="14.4" x14ac:dyDescent="0.3"/>
  <cols>
    <col min="1" max="2" width="13.88671875" bestFit="1" customWidth="1"/>
    <col min="3" max="3" width="9" bestFit="1" customWidth="1"/>
    <col min="4" max="4" width="10.6640625" bestFit="1" customWidth="1"/>
  </cols>
  <sheetData>
    <row r="1" spans="1:4" x14ac:dyDescent="0.3">
      <c r="A1" t="s">
        <v>204</v>
      </c>
      <c r="B1" t="s">
        <v>205</v>
      </c>
      <c r="C1" t="s">
        <v>206</v>
      </c>
      <c r="D1" t="s">
        <v>207</v>
      </c>
    </row>
    <row r="2" spans="1:4" x14ac:dyDescent="0.3">
      <c r="A2" t="s">
        <v>208</v>
      </c>
      <c r="B2" t="s">
        <v>114</v>
      </c>
      <c r="C2">
        <v>57.24456</v>
      </c>
      <c r="D2">
        <v>-111.7047</v>
      </c>
    </row>
    <row r="3" spans="1:4" x14ac:dyDescent="0.3">
      <c r="A3" t="s">
        <v>209</v>
      </c>
      <c r="B3" t="s">
        <v>15</v>
      </c>
      <c r="C3">
        <v>57.280670000000001</v>
      </c>
      <c r="D3">
        <v>-111.73656</v>
      </c>
    </row>
    <row r="4" spans="1:4" x14ac:dyDescent="0.3">
      <c r="A4" t="s">
        <v>210</v>
      </c>
      <c r="B4" t="s">
        <v>113</v>
      </c>
      <c r="C4">
        <v>57.227699999999999</v>
      </c>
      <c r="D4">
        <v>-111.95911</v>
      </c>
    </row>
    <row r="5" spans="1:4" x14ac:dyDescent="0.3">
      <c r="A5" t="s">
        <v>211</v>
      </c>
      <c r="B5" t="s">
        <v>66</v>
      </c>
      <c r="C5">
        <v>57.15128</v>
      </c>
      <c r="D5">
        <v>-112.1735</v>
      </c>
    </row>
    <row r="6" spans="1:4" x14ac:dyDescent="0.3">
      <c r="A6" t="s">
        <v>212</v>
      </c>
      <c r="B6" t="s">
        <v>120</v>
      </c>
      <c r="C6">
        <v>57.023180000000004</v>
      </c>
      <c r="D6">
        <v>-111.47572</v>
      </c>
    </row>
    <row r="7" spans="1:4" x14ac:dyDescent="0.3">
      <c r="A7" t="s">
        <v>213</v>
      </c>
      <c r="B7" t="s">
        <v>214</v>
      </c>
      <c r="C7">
        <v>56.999450000000003</v>
      </c>
      <c r="D7">
        <v>-111.40658000000001</v>
      </c>
    </row>
    <row r="8" spans="1:4" x14ac:dyDescent="0.3">
      <c r="A8" t="s">
        <v>215</v>
      </c>
      <c r="B8" t="s">
        <v>216</v>
      </c>
      <c r="C8">
        <v>56.979529999999997</v>
      </c>
      <c r="D8">
        <v>-111.29864999999999</v>
      </c>
    </row>
    <row r="9" spans="1:4" x14ac:dyDescent="0.3">
      <c r="A9" t="s">
        <v>217</v>
      </c>
      <c r="B9" t="s">
        <v>90</v>
      </c>
      <c r="C9">
        <v>56.868810000000003</v>
      </c>
      <c r="D9">
        <v>-111.14247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opLeftCell="B1" workbookViewId="0">
      <selection activeCell="B17" sqref="B17"/>
    </sheetView>
  </sheetViews>
  <sheetFormatPr defaultRowHeight="14.4" x14ac:dyDescent="0.3"/>
  <cols>
    <col min="1" max="1" width="75.6640625" bestFit="1" customWidth="1"/>
    <col min="2" max="2" width="16.6640625" bestFit="1" customWidth="1"/>
    <col min="3" max="3" width="10.6640625" bestFit="1" customWidth="1"/>
    <col min="4" max="4" width="10.5546875" bestFit="1" customWidth="1"/>
    <col min="5" max="5" width="13.33203125" bestFit="1" customWidth="1"/>
    <col min="6" max="6" width="10.5546875" bestFit="1" customWidth="1"/>
    <col min="7" max="7" width="18.88671875" bestFit="1" customWidth="1"/>
    <col min="8" max="9" width="21.44140625" bestFit="1" customWidth="1"/>
    <col min="10" max="10" width="15" bestFit="1" customWidth="1"/>
    <col min="11" max="11" width="20.88671875" bestFit="1" customWidth="1"/>
    <col min="12" max="12" width="5.44140625" bestFit="1" customWidth="1"/>
    <col min="13" max="13" width="19.109375" bestFit="1" customWidth="1"/>
    <col min="14" max="14" width="20.44140625" bestFit="1" customWidth="1"/>
  </cols>
  <sheetData>
    <row r="1" spans="1:14" x14ac:dyDescent="0.3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151</v>
      </c>
      <c r="H1" t="s">
        <v>152</v>
      </c>
      <c r="I1" t="s">
        <v>153</v>
      </c>
      <c r="J1" t="s">
        <v>154</v>
      </c>
      <c r="K1" t="s">
        <v>155</v>
      </c>
      <c r="L1" t="s">
        <v>150</v>
      </c>
      <c r="M1" t="s">
        <v>156</v>
      </c>
      <c r="N1" t="s">
        <v>157</v>
      </c>
    </row>
    <row r="2" spans="1:14" x14ac:dyDescent="0.3">
      <c r="A2" t="s">
        <v>14</v>
      </c>
      <c r="B2" t="s">
        <v>122</v>
      </c>
      <c r="C2">
        <v>5</v>
      </c>
      <c r="D2">
        <v>5</v>
      </c>
      <c r="E2">
        <v>5</v>
      </c>
      <c r="N2">
        <v>65.449846949787357</v>
      </c>
    </row>
    <row r="3" spans="1:14" x14ac:dyDescent="0.3">
      <c r="A3" t="s">
        <v>65</v>
      </c>
      <c r="B3" t="s">
        <v>123</v>
      </c>
      <c r="C3">
        <v>1.5</v>
      </c>
      <c r="D3">
        <v>1.5</v>
      </c>
      <c r="E3">
        <v>1.5</v>
      </c>
      <c r="F3">
        <v>1.5</v>
      </c>
      <c r="N3">
        <v>2.6507188014663878</v>
      </c>
    </row>
    <row r="4" spans="1:14" x14ac:dyDescent="0.3">
      <c r="A4" t="s">
        <v>23</v>
      </c>
      <c r="B4" t="s">
        <v>123</v>
      </c>
      <c r="C4">
        <v>5.5</v>
      </c>
      <c r="D4">
        <v>6</v>
      </c>
      <c r="E4">
        <v>4.5</v>
      </c>
      <c r="F4">
        <v>4.5</v>
      </c>
      <c r="N4">
        <v>71.56940763959247</v>
      </c>
    </row>
    <row r="5" spans="1:14" x14ac:dyDescent="0.3">
      <c r="A5" t="s">
        <v>140</v>
      </c>
      <c r="B5" t="s">
        <v>123</v>
      </c>
      <c r="C5">
        <v>3.5</v>
      </c>
      <c r="D5">
        <v>2</v>
      </c>
      <c r="E5">
        <v>4</v>
      </c>
      <c r="F5">
        <v>1.5</v>
      </c>
      <c r="N5">
        <v>18.849555921538759</v>
      </c>
    </row>
    <row r="6" spans="1:14" x14ac:dyDescent="0.3">
      <c r="A6" t="s">
        <v>71</v>
      </c>
      <c r="B6" t="s">
        <v>123</v>
      </c>
      <c r="C6">
        <v>3.5</v>
      </c>
      <c r="D6">
        <v>2</v>
      </c>
      <c r="E6">
        <v>2</v>
      </c>
      <c r="F6">
        <v>100</v>
      </c>
      <c r="N6">
        <v>314.15926535897933</v>
      </c>
    </row>
    <row r="7" spans="1:14" x14ac:dyDescent="0.3">
      <c r="A7" t="s">
        <v>91</v>
      </c>
      <c r="B7" t="s">
        <v>125</v>
      </c>
      <c r="C7">
        <v>3.5</v>
      </c>
      <c r="D7">
        <v>65</v>
      </c>
      <c r="E7">
        <v>12.5</v>
      </c>
      <c r="G7">
        <v>12.5</v>
      </c>
      <c r="H7">
        <v>3.5</v>
      </c>
      <c r="I7">
        <v>3.5</v>
      </c>
      <c r="N7">
        <v>60.132046885117127</v>
      </c>
    </row>
    <row r="8" spans="1:14" x14ac:dyDescent="0.3">
      <c r="A8" t="s">
        <v>28</v>
      </c>
      <c r="B8" t="s">
        <v>123</v>
      </c>
      <c r="C8">
        <v>20</v>
      </c>
      <c r="D8">
        <v>30</v>
      </c>
      <c r="E8">
        <v>20</v>
      </c>
      <c r="F8">
        <v>20</v>
      </c>
      <c r="N8">
        <v>6283.1853071795867</v>
      </c>
    </row>
    <row r="9" spans="1:14" x14ac:dyDescent="0.3">
      <c r="A9" t="s">
        <v>36</v>
      </c>
      <c r="B9" t="s">
        <v>123</v>
      </c>
      <c r="C9">
        <v>15</v>
      </c>
      <c r="D9">
        <v>27.5</v>
      </c>
      <c r="E9">
        <v>15</v>
      </c>
      <c r="F9">
        <v>33</v>
      </c>
      <c r="N9">
        <v>5831.5813632260533</v>
      </c>
    </row>
    <row r="10" spans="1:14" x14ac:dyDescent="0.3">
      <c r="A10" t="s">
        <v>38</v>
      </c>
      <c r="B10" t="s">
        <v>123</v>
      </c>
      <c r="C10">
        <v>27</v>
      </c>
      <c r="D10">
        <v>26.5</v>
      </c>
      <c r="E10">
        <v>23.5</v>
      </c>
      <c r="F10">
        <v>29.5</v>
      </c>
      <c r="N10">
        <v>12795.216004219104</v>
      </c>
    </row>
    <row r="11" spans="1:14" x14ac:dyDescent="0.3">
      <c r="A11" t="s">
        <v>141</v>
      </c>
      <c r="B11" t="s">
        <v>123</v>
      </c>
      <c r="C11" t="s">
        <v>133</v>
      </c>
      <c r="E11">
        <v>175</v>
      </c>
      <c r="F11">
        <v>9.5</v>
      </c>
      <c r="N11">
        <v>228501.77816344509</v>
      </c>
    </row>
    <row r="12" spans="1:14" x14ac:dyDescent="0.3">
      <c r="A12" t="s">
        <v>142</v>
      </c>
      <c r="B12" t="s">
        <v>123</v>
      </c>
      <c r="E12">
        <v>24</v>
      </c>
      <c r="F12">
        <v>32.799999999999997</v>
      </c>
      <c r="N12">
        <v>14838.370421435309</v>
      </c>
    </row>
    <row r="13" spans="1:14" x14ac:dyDescent="0.3">
      <c r="A13" t="s">
        <v>74</v>
      </c>
      <c r="B13" t="s">
        <v>127</v>
      </c>
      <c r="G13">
        <v>14</v>
      </c>
      <c r="H13">
        <v>9</v>
      </c>
      <c r="I13">
        <v>9</v>
      </c>
      <c r="N13">
        <v>59376.101152847084</v>
      </c>
    </row>
    <row r="14" spans="1:14" x14ac:dyDescent="0.3">
      <c r="A14" t="s">
        <v>143</v>
      </c>
      <c r="B14" t="s">
        <v>128</v>
      </c>
      <c r="F14">
        <v>22.5</v>
      </c>
      <c r="I14">
        <v>10</v>
      </c>
      <c r="J14">
        <v>12.5</v>
      </c>
      <c r="K14">
        <v>7</v>
      </c>
      <c r="N14">
        <v>1030.8350894591508</v>
      </c>
    </row>
    <row r="15" spans="1:14" x14ac:dyDescent="0.3">
      <c r="A15" t="s">
        <v>40</v>
      </c>
      <c r="B15" t="s">
        <v>129</v>
      </c>
      <c r="C15">
        <v>3</v>
      </c>
      <c r="D15">
        <v>5</v>
      </c>
      <c r="F15">
        <v>10</v>
      </c>
      <c r="J15">
        <v>3</v>
      </c>
      <c r="K15">
        <v>5</v>
      </c>
      <c r="M15">
        <v>5</v>
      </c>
      <c r="N15">
        <v>58.90486225480862</v>
      </c>
    </row>
    <row r="16" spans="1:14" x14ac:dyDescent="0.3">
      <c r="A16" t="s">
        <v>81</v>
      </c>
      <c r="B16" t="s">
        <v>129</v>
      </c>
      <c r="J16">
        <v>3</v>
      </c>
      <c r="K16">
        <v>5</v>
      </c>
      <c r="M16">
        <v>3.5</v>
      </c>
      <c r="N16">
        <v>41.23340357836603</v>
      </c>
    </row>
    <row r="17" spans="1:14" x14ac:dyDescent="0.3">
      <c r="A17" t="s">
        <v>115</v>
      </c>
      <c r="B17" t="s">
        <v>129</v>
      </c>
      <c r="J17">
        <v>7.5</v>
      </c>
      <c r="K17">
        <v>9</v>
      </c>
      <c r="M17">
        <v>15.9</v>
      </c>
      <c r="N17">
        <v>842.92857886631134</v>
      </c>
    </row>
    <row r="18" spans="1:14" x14ac:dyDescent="0.3">
      <c r="A18" t="s">
        <v>97</v>
      </c>
      <c r="B18" t="s">
        <v>129</v>
      </c>
      <c r="J18">
        <v>5.2</v>
      </c>
      <c r="K18">
        <v>4.7</v>
      </c>
      <c r="M18">
        <v>5.2</v>
      </c>
      <c r="N18">
        <v>99.814681789854916</v>
      </c>
    </row>
    <row r="19" spans="1:14" x14ac:dyDescent="0.3">
      <c r="A19" t="s">
        <v>101</v>
      </c>
      <c r="B19" t="s">
        <v>130</v>
      </c>
      <c r="J19">
        <v>8.6999999999999993</v>
      </c>
      <c r="K19">
        <v>4.7</v>
      </c>
      <c r="L19">
        <v>6</v>
      </c>
      <c r="M19">
        <v>5.2</v>
      </c>
      <c r="N19">
        <v>255.9</v>
      </c>
    </row>
    <row r="20" spans="1:14" x14ac:dyDescent="0.3">
      <c r="A20" t="s">
        <v>83</v>
      </c>
      <c r="B20" t="s">
        <v>130</v>
      </c>
      <c r="J20">
        <v>7.3</v>
      </c>
      <c r="K20">
        <v>4.0999999999999996</v>
      </c>
      <c r="L20">
        <v>7</v>
      </c>
      <c r="M20">
        <v>5.2</v>
      </c>
      <c r="N20">
        <v>354.5</v>
      </c>
    </row>
    <row r="21" spans="1:14" x14ac:dyDescent="0.3">
      <c r="A21" t="s">
        <v>48</v>
      </c>
      <c r="B21" t="s">
        <v>129</v>
      </c>
      <c r="C21">
        <v>1.5</v>
      </c>
      <c r="D21">
        <v>85</v>
      </c>
      <c r="E21">
        <v>1.5</v>
      </c>
      <c r="F21">
        <v>85</v>
      </c>
      <c r="G21">
        <v>1.5</v>
      </c>
      <c r="H21">
        <v>85</v>
      </c>
      <c r="I21">
        <v>1.5</v>
      </c>
      <c r="J21">
        <v>65</v>
      </c>
      <c r="K21">
        <v>15</v>
      </c>
      <c r="L21">
        <v>15</v>
      </c>
      <c r="M21">
        <v>15</v>
      </c>
      <c r="N21">
        <v>11486.44813968768</v>
      </c>
    </row>
    <row r="22" spans="1:14" x14ac:dyDescent="0.3">
      <c r="A22" t="s">
        <v>106</v>
      </c>
      <c r="B22" t="s">
        <v>129</v>
      </c>
      <c r="J22">
        <v>72.5</v>
      </c>
      <c r="K22">
        <v>23.1</v>
      </c>
      <c r="L22">
        <v>25</v>
      </c>
      <c r="M22">
        <v>25</v>
      </c>
      <c r="N22">
        <v>32883.639353746912</v>
      </c>
    </row>
    <row r="23" spans="1:14" x14ac:dyDescent="0.3">
      <c r="A23" t="s">
        <v>53</v>
      </c>
      <c r="B23" t="s">
        <v>131</v>
      </c>
      <c r="N23">
        <v>569.20000000000005</v>
      </c>
    </row>
    <row r="24" spans="1:14" x14ac:dyDescent="0.3">
      <c r="A24" t="s">
        <v>59</v>
      </c>
      <c r="B24" t="s">
        <v>129</v>
      </c>
      <c r="J24">
        <v>10</v>
      </c>
      <c r="K24">
        <v>15</v>
      </c>
      <c r="L24">
        <v>10</v>
      </c>
      <c r="M24">
        <v>7.5</v>
      </c>
      <c r="N24">
        <v>883.57293382212924</v>
      </c>
    </row>
    <row r="25" spans="1:14" x14ac:dyDescent="0.3">
      <c r="A25" t="s">
        <v>110</v>
      </c>
      <c r="B25" t="s">
        <v>132</v>
      </c>
      <c r="J25">
        <v>95</v>
      </c>
      <c r="K25">
        <v>25</v>
      </c>
      <c r="L25">
        <v>25</v>
      </c>
      <c r="M25">
        <v>25</v>
      </c>
      <c r="N25">
        <v>514.39599999999996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33"/>
  <sheetViews>
    <sheetView workbookViewId="0">
      <selection activeCell="A28" sqref="A28"/>
    </sheetView>
  </sheetViews>
  <sheetFormatPr defaultRowHeight="14.4" x14ac:dyDescent="0.3"/>
  <cols>
    <col min="1" max="1" width="75.5546875" bestFit="1" customWidth="1"/>
    <col min="2" max="2" width="16.6640625" hidden="1" customWidth="1"/>
    <col min="3" max="3" width="10.6640625" hidden="1" customWidth="1"/>
    <col min="4" max="4" width="10.5546875" hidden="1" customWidth="1"/>
    <col min="5" max="5" width="13.109375" hidden="1" customWidth="1"/>
    <col min="6" max="6" width="10.5546875" hidden="1" customWidth="1"/>
    <col min="7" max="7" width="20" hidden="1" customWidth="1"/>
    <col min="8" max="8" width="22.44140625" hidden="1" customWidth="1"/>
    <col min="9" max="9" width="42.109375" hidden="1" customWidth="1"/>
    <col min="10" max="10" width="15.5546875" hidden="1" customWidth="1"/>
    <col min="11" max="11" width="21.44140625" hidden="1" customWidth="1"/>
    <col min="12" max="12" width="5.44140625" hidden="1" customWidth="1"/>
    <col min="13" max="13" width="19.6640625" hidden="1" customWidth="1"/>
    <col min="14" max="14" width="27.109375" hidden="1" customWidth="1"/>
    <col min="15" max="15" width="18.5546875" bestFit="1" customWidth="1"/>
    <col min="16" max="16" width="15.44140625" bestFit="1" customWidth="1"/>
    <col min="17" max="17" width="15.44140625" customWidth="1"/>
    <col min="18" max="18" width="20.6640625" bestFit="1" customWidth="1"/>
    <col min="19" max="19" width="17.6640625" bestFit="1" customWidth="1"/>
    <col min="20" max="20" width="15.44140625" bestFit="1" customWidth="1"/>
    <col min="21" max="21" width="15.44140625" customWidth="1"/>
    <col min="22" max="22" width="20" bestFit="1" customWidth="1"/>
    <col min="23" max="24" width="15.44140625" bestFit="1" customWidth="1"/>
    <col min="25" max="25" width="15.44140625" customWidth="1"/>
    <col min="26" max="26" width="20" bestFit="1" customWidth="1"/>
    <col min="27" max="28" width="15.44140625" bestFit="1" customWidth="1"/>
    <col min="29" max="29" width="15.44140625" customWidth="1"/>
    <col min="30" max="30" width="20" bestFit="1" customWidth="1"/>
    <col min="31" max="32" width="15.44140625" bestFit="1" customWidth="1"/>
    <col min="33" max="33" width="15.44140625" customWidth="1"/>
    <col min="34" max="34" width="20" bestFit="1" customWidth="1"/>
    <col min="35" max="35" width="15.44140625" bestFit="1" customWidth="1"/>
    <col min="36" max="36" width="18" bestFit="1" customWidth="1"/>
    <col min="37" max="37" width="18" customWidth="1"/>
    <col min="38" max="38" width="20" bestFit="1" customWidth="1"/>
    <col min="39" max="39" width="15.44140625" bestFit="1" customWidth="1"/>
    <col min="40" max="40" width="18" bestFit="1" customWidth="1"/>
    <col min="41" max="41" width="18" customWidth="1"/>
    <col min="42" max="42" width="23.6640625" bestFit="1" customWidth="1"/>
    <col min="43" max="43" width="15.44140625" bestFit="1" customWidth="1"/>
    <col min="44" max="44" width="16" bestFit="1" customWidth="1"/>
    <col min="45" max="45" width="16" customWidth="1"/>
    <col min="46" max="46" width="20" bestFit="1" customWidth="1"/>
    <col min="47" max="48" width="15.44140625" bestFit="1" customWidth="1"/>
    <col min="49" max="49" width="15.44140625" customWidth="1"/>
    <col min="50" max="50" width="20" bestFit="1" customWidth="1"/>
    <col min="51" max="52" width="15.44140625" bestFit="1" customWidth="1"/>
    <col min="53" max="53" width="15.44140625" customWidth="1"/>
    <col min="54" max="54" width="20" bestFit="1" customWidth="1"/>
    <col min="55" max="55" width="15.44140625" bestFit="1" customWidth="1"/>
    <col min="56" max="56" width="16" bestFit="1" customWidth="1"/>
    <col min="57" max="57" width="16" customWidth="1"/>
    <col min="58" max="58" width="20.88671875" bestFit="1" customWidth="1"/>
    <col min="59" max="60" width="15.44140625" bestFit="1" customWidth="1"/>
    <col min="61" max="61" width="15.44140625" customWidth="1"/>
    <col min="62" max="62" width="20" bestFit="1" customWidth="1"/>
    <col min="63" max="64" width="15.44140625" bestFit="1" customWidth="1"/>
    <col min="65" max="65" width="15.44140625" customWidth="1"/>
    <col min="66" max="66" width="20" bestFit="1" customWidth="1"/>
    <col min="67" max="68" width="15.44140625" bestFit="1" customWidth="1"/>
    <col min="69" max="69" width="15.44140625" customWidth="1"/>
    <col min="70" max="70" width="20" bestFit="1" customWidth="1"/>
    <col min="71" max="72" width="15.44140625" bestFit="1" customWidth="1"/>
    <col min="73" max="73" width="15.44140625" customWidth="1"/>
    <col min="74" max="74" width="20" bestFit="1" customWidth="1"/>
    <col min="75" max="75" width="15.44140625" bestFit="1" customWidth="1"/>
    <col min="76" max="76" width="15.109375" bestFit="1" customWidth="1"/>
    <col min="77" max="77" width="21.5546875" bestFit="1" customWidth="1"/>
    <col min="78" max="78" width="19.33203125" bestFit="1" customWidth="1"/>
    <col min="79" max="79" width="20.88671875" bestFit="1" customWidth="1"/>
    <col min="80" max="80" width="15.109375" bestFit="1" customWidth="1"/>
    <col min="81" max="81" width="21.5546875" bestFit="1" customWidth="1"/>
    <col min="82" max="82" width="19.33203125" bestFit="1" customWidth="1"/>
    <col min="83" max="83" width="20.88671875" bestFit="1" customWidth="1"/>
    <col min="84" max="84" width="15.109375" bestFit="1" customWidth="1"/>
    <col min="85" max="85" width="21.5546875" bestFit="1" customWidth="1"/>
    <col min="86" max="86" width="19.33203125" bestFit="1" customWidth="1"/>
    <col min="87" max="87" width="20.88671875" bestFit="1" customWidth="1"/>
    <col min="88" max="88" width="15.109375" bestFit="1" customWidth="1"/>
    <col min="89" max="89" width="21.5546875" bestFit="1" customWidth="1"/>
    <col min="90" max="90" width="19.33203125" bestFit="1" customWidth="1"/>
    <col min="91" max="91" width="20.88671875" bestFit="1" customWidth="1"/>
    <col min="92" max="92" width="15.109375" bestFit="1" customWidth="1"/>
    <col min="93" max="93" width="21.5546875" bestFit="1" customWidth="1"/>
    <col min="94" max="94" width="19.33203125" bestFit="1" customWidth="1"/>
    <col min="95" max="95" width="20.88671875" bestFit="1" customWidth="1"/>
    <col min="96" max="96" width="15.109375" bestFit="1" customWidth="1"/>
    <col min="97" max="97" width="21.5546875" bestFit="1" customWidth="1"/>
    <col min="98" max="98" width="19.33203125" bestFit="1" customWidth="1"/>
    <col min="99" max="99" width="20.88671875" bestFit="1" customWidth="1"/>
  </cols>
  <sheetData>
    <row r="1" spans="1:99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0" t="s">
        <v>158</v>
      </c>
      <c r="P1" s="31">
        <v>1</v>
      </c>
      <c r="Q1" s="31">
        <v>1</v>
      </c>
      <c r="R1" s="32">
        <v>1</v>
      </c>
      <c r="S1" s="31">
        <v>1</v>
      </c>
      <c r="T1" s="33">
        <v>2</v>
      </c>
      <c r="U1" s="33">
        <v>2</v>
      </c>
      <c r="V1" s="31">
        <v>2</v>
      </c>
      <c r="W1" s="31">
        <v>2</v>
      </c>
      <c r="X1" s="31">
        <v>3</v>
      </c>
      <c r="Y1" s="31">
        <v>3</v>
      </c>
      <c r="Z1" s="31">
        <v>3</v>
      </c>
      <c r="AA1" s="31">
        <v>3</v>
      </c>
      <c r="AB1" s="31">
        <v>4</v>
      </c>
      <c r="AC1" s="31">
        <v>4</v>
      </c>
      <c r="AD1" s="31">
        <v>4</v>
      </c>
      <c r="AE1" s="31">
        <v>4</v>
      </c>
      <c r="AF1" s="31">
        <v>5</v>
      </c>
      <c r="AG1" s="31">
        <v>5</v>
      </c>
      <c r="AH1" s="31">
        <v>5</v>
      </c>
      <c r="AI1" s="31">
        <v>5</v>
      </c>
      <c r="AJ1" s="31">
        <v>6</v>
      </c>
      <c r="AK1" s="31">
        <v>6</v>
      </c>
      <c r="AL1" s="31">
        <v>6</v>
      </c>
      <c r="AM1" s="31">
        <v>6</v>
      </c>
      <c r="AN1" s="31">
        <v>7</v>
      </c>
      <c r="AO1" s="31">
        <v>7</v>
      </c>
      <c r="AP1" s="31">
        <v>7</v>
      </c>
      <c r="AQ1" s="31">
        <v>7</v>
      </c>
      <c r="AR1" s="31">
        <v>8</v>
      </c>
      <c r="AS1" s="31">
        <v>8</v>
      </c>
      <c r="AT1" s="31">
        <v>8</v>
      </c>
      <c r="AU1" s="31">
        <v>8</v>
      </c>
      <c r="AV1" s="31">
        <v>9</v>
      </c>
      <c r="AW1" s="31">
        <v>9</v>
      </c>
      <c r="AX1" s="31">
        <v>9</v>
      </c>
      <c r="AY1" s="31">
        <v>9</v>
      </c>
      <c r="AZ1" s="31">
        <v>10</v>
      </c>
      <c r="BA1" s="31">
        <v>10</v>
      </c>
      <c r="BB1" s="31">
        <v>10</v>
      </c>
      <c r="BC1" s="31">
        <v>10</v>
      </c>
      <c r="BD1" s="31">
        <v>11</v>
      </c>
      <c r="BE1" s="31">
        <v>11</v>
      </c>
      <c r="BF1" s="31">
        <v>11</v>
      </c>
      <c r="BG1" s="31">
        <v>11</v>
      </c>
      <c r="BH1" s="31">
        <v>12</v>
      </c>
      <c r="BI1" s="31">
        <v>12</v>
      </c>
      <c r="BJ1" s="31">
        <v>12</v>
      </c>
      <c r="BK1" s="31">
        <v>12</v>
      </c>
      <c r="BL1" s="31">
        <v>13</v>
      </c>
      <c r="BM1" s="31">
        <v>13</v>
      </c>
      <c r="BN1" s="31">
        <v>13</v>
      </c>
      <c r="BO1" s="31">
        <v>13</v>
      </c>
      <c r="BP1" s="31">
        <v>14</v>
      </c>
      <c r="BQ1" s="31">
        <v>14</v>
      </c>
      <c r="BR1" s="31">
        <v>14</v>
      </c>
      <c r="BS1" s="31">
        <v>14</v>
      </c>
      <c r="BT1" s="31">
        <v>15</v>
      </c>
      <c r="BU1" s="31">
        <v>15</v>
      </c>
      <c r="BV1" s="31">
        <v>15</v>
      </c>
      <c r="BW1" s="31">
        <v>15</v>
      </c>
      <c r="BX1" s="31">
        <v>16</v>
      </c>
      <c r="BY1" s="31">
        <v>16</v>
      </c>
      <c r="BZ1" s="31">
        <v>16</v>
      </c>
      <c r="CA1" s="31">
        <v>16</v>
      </c>
      <c r="CB1" s="31">
        <v>17</v>
      </c>
      <c r="CC1" s="31">
        <v>17</v>
      </c>
      <c r="CD1" s="31">
        <v>17</v>
      </c>
      <c r="CE1" s="31">
        <v>17</v>
      </c>
      <c r="CF1" s="31">
        <v>18</v>
      </c>
      <c r="CG1" s="31">
        <v>18</v>
      </c>
      <c r="CH1" s="31">
        <v>18</v>
      </c>
      <c r="CI1" s="31">
        <v>18</v>
      </c>
      <c r="CJ1" s="31">
        <v>19</v>
      </c>
      <c r="CK1" s="31">
        <v>19</v>
      </c>
      <c r="CL1" s="31">
        <v>19</v>
      </c>
      <c r="CM1" s="31">
        <v>19</v>
      </c>
      <c r="CN1" s="31">
        <v>20</v>
      </c>
      <c r="CO1" s="31">
        <v>20</v>
      </c>
      <c r="CP1" s="31">
        <v>20</v>
      </c>
      <c r="CQ1" s="31">
        <v>20</v>
      </c>
      <c r="CR1" s="31">
        <v>21</v>
      </c>
      <c r="CS1" s="31">
        <v>21</v>
      </c>
      <c r="CT1" s="31">
        <v>21</v>
      </c>
      <c r="CU1" s="31">
        <v>21</v>
      </c>
    </row>
    <row r="2" spans="1:99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0" t="s">
        <v>159</v>
      </c>
      <c r="P2" s="31" t="s">
        <v>160</v>
      </c>
      <c r="Q2" s="31" t="s">
        <v>160</v>
      </c>
      <c r="R2" s="34" t="s">
        <v>160</v>
      </c>
      <c r="S2" s="31" t="s">
        <v>160</v>
      </c>
      <c r="T2" s="33" t="s">
        <v>161</v>
      </c>
      <c r="U2" s="33" t="s">
        <v>161</v>
      </c>
      <c r="V2" s="31" t="s">
        <v>161</v>
      </c>
      <c r="W2" s="31" t="s">
        <v>161</v>
      </c>
      <c r="X2" s="31" t="s">
        <v>162</v>
      </c>
      <c r="Y2" s="31" t="s">
        <v>162</v>
      </c>
      <c r="Z2" s="31" t="s">
        <v>162</v>
      </c>
      <c r="AA2" s="31" t="s">
        <v>162</v>
      </c>
      <c r="AB2" s="31" t="s">
        <v>163</v>
      </c>
      <c r="AC2" s="31" t="s">
        <v>163</v>
      </c>
      <c r="AD2" s="31" t="s">
        <v>163</v>
      </c>
      <c r="AE2" s="31" t="s">
        <v>163</v>
      </c>
      <c r="AF2" s="31" t="s">
        <v>164</v>
      </c>
      <c r="AG2" s="31" t="s">
        <v>164</v>
      </c>
      <c r="AH2" s="31" t="s">
        <v>164</v>
      </c>
      <c r="AI2" s="31" t="s">
        <v>164</v>
      </c>
      <c r="AJ2" s="31" t="s">
        <v>161</v>
      </c>
      <c r="AK2" s="31" t="s">
        <v>161</v>
      </c>
      <c r="AL2" s="31" t="s">
        <v>161</v>
      </c>
      <c r="AM2" s="31" t="s">
        <v>161</v>
      </c>
      <c r="AN2" s="31" t="s">
        <v>165</v>
      </c>
      <c r="AO2" s="31" t="s">
        <v>165</v>
      </c>
      <c r="AP2" s="31" t="s">
        <v>165</v>
      </c>
      <c r="AQ2" s="31" t="s">
        <v>165</v>
      </c>
      <c r="AR2" s="31" t="s">
        <v>166</v>
      </c>
      <c r="AS2" s="31" t="s">
        <v>166</v>
      </c>
      <c r="AT2" s="31" t="s">
        <v>166</v>
      </c>
      <c r="AU2" s="31" t="s">
        <v>166</v>
      </c>
      <c r="AV2" s="31" t="s">
        <v>167</v>
      </c>
      <c r="AW2" s="31" t="s">
        <v>167</v>
      </c>
      <c r="AX2" s="31" t="s">
        <v>167</v>
      </c>
      <c r="AY2" s="31" t="s">
        <v>167</v>
      </c>
      <c r="AZ2" s="31" t="s">
        <v>168</v>
      </c>
      <c r="BA2" s="31" t="s">
        <v>168</v>
      </c>
      <c r="BB2" s="31" t="s">
        <v>168</v>
      </c>
      <c r="BC2" s="31" t="s">
        <v>168</v>
      </c>
      <c r="BD2" s="31" t="s">
        <v>167</v>
      </c>
      <c r="BE2" s="31" t="s">
        <v>167</v>
      </c>
      <c r="BF2" s="31" t="s">
        <v>167</v>
      </c>
      <c r="BG2" s="31" t="s">
        <v>167</v>
      </c>
      <c r="BH2" s="31" t="s">
        <v>169</v>
      </c>
      <c r="BI2" s="31" t="s">
        <v>169</v>
      </c>
      <c r="BJ2" s="31" t="s">
        <v>169</v>
      </c>
      <c r="BK2" s="31" t="s">
        <v>169</v>
      </c>
      <c r="BL2" s="31" t="s">
        <v>162</v>
      </c>
      <c r="BM2" s="31" t="s">
        <v>162</v>
      </c>
      <c r="BN2" s="31" t="s">
        <v>162</v>
      </c>
      <c r="BO2" s="31" t="s">
        <v>162</v>
      </c>
      <c r="BP2" s="31" t="s">
        <v>165</v>
      </c>
      <c r="BQ2" s="31" t="s">
        <v>165</v>
      </c>
      <c r="BR2" s="31" t="s">
        <v>165</v>
      </c>
      <c r="BS2" s="31" t="s">
        <v>165</v>
      </c>
      <c r="BT2" s="31" t="s">
        <v>170</v>
      </c>
      <c r="BU2" s="31" t="s">
        <v>170</v>
      </c>
      <c r="BV2" s="31" t="s">
        <v>170</v>
      </c>
      <c r="BW2" s="31" t="s">
        <v>170</v>
      </c>
      <c r="BX2" s="31" t="s">
        <v>171</v>
      </c>
      <c r="BY2" s="31" t="s">
        <v>171</v>
      </c>
      <c r="BZ2" s="31" t="s">
        <v>171</v>
      </c>
      <c r="CA2" s="31" t="s">
        <v>171</v>
      </c>
      <c r="CB2" s="31" t="s">
        <v>165</v>
      </c>
      <c r="CC2" s="31" t="s">
        <v>165</v>
      </c>
      <c r="CD2" s="31" t="s">
        <v>165</v>
      </c>
      <c r="CE2" s="31" t="s">
        <v>165</v>
      </c>
      <c r="CF2" s="31" t="s">
        <v>171</v>
      </c>
      <c r="CG2" s="31" t="s">
        <v>171</v>
      </c>
      <c r="CH2" s="31" t="s">
        <v>171</v>
      </c>
      <c r="CI2" s="31" t="s">
        <v>171</v>
      </c>
      <c r="CJ2" s="31" t="s">
        <v>162</v>
      </c>
      <c r="CK2" s="31" t="s">
        <v>162</v>
      </c>
      <c r="CL2" s="31" t="s">
        <v>162</v>
      </c>
      <c r="CM2" s="31" t="s">
        <v>162</v>
      </c>
      <c r="CN2" s="31" t="s">
        <v>169</v>
      </c>
      <c r="CO2" s="31" t="s">
        <v>169</v>
      </c>
      <c r="CP2" s="31" t="s">
        <v>169</v>
      </c>
      <c r="CQ2" s="31" t="s">
        <v>169</v>
      </c>
      <c r="CR2" s="31" t="s">
        <v>161</v>
      </c>
      <c r="CS2" s="31" t="s">
        <v>161</v>
      </c>
      <c r="CT2" s="31" t="s">
        <v>161</v>
      </c>
      <c r="CU2" s="31" t="s">
        <v>161</v>
      </c>
    </row>
    <row r="3" spans="1:99" ht="15" thickBot="1" x14ac:dyDescent="0.35">
      <c r="A3" s="3"/>
      <c r="B3" s="4"/>
      <c r="C3" s="4"/>
      <c r="D3" s="4"/>
      <c r="E3" s="4"/>
      <c r="F3" s="4"/>
      <c r="G3" s="4"/>
      <c r="H3" s="6"/>
      <c r="I3" s="7" t="s">
        <v>138</v>
      </c>
      <c r="J3" s="8"/>
      <c r="K3" s="4"/>
      <c r="L3" s="4"/>
      <c r="M3" s="4"/>
      <c r="N3" s="5"/>
      <c r="O3" s="50" t="s">
        <v>172</v>
      </c>
      <c r="P3" s="35">
        <v>40011</v>
      </c>
      <c r="Q3" s="35">
        <v>40011</v>
      </c>
      <c r="R3" s="35">
        <v>40011</v>
      </c>
      <c r="S3" s="35">
        <v>40011</v>
      </c>
      <c r="T3" s="36">
        <v>40011</v>
      </c>
      <c r="U3" s="36">
        <v>40011</v>
      </c>
      <c r="V3" s="35">
        <v>40011</v>
      </c>
      <c r="W3" s="35">
        <v>40011</v>
      </c>
      <c r="X3" s="35">
        <v>40012</v>
      </c>
      <c r="Y3" s="35">
        <v>40012</v>
      </c>
      <c r="Z3" s="35">
        <v>40012</v>
      </c>
      <c r="AA3" s="35">
        <v>40012</v>
      </c>
      <c r="AB3" s="35">
        <v>40012</v>
      </c>
      <c r="AC3" s="35">
        <v>40012</v>
      </c>
      <c r="AD3" s="35">
        <v>40012</v>
      </c>
      <c r="AE3" s="35">
        <v>40012</v>
      </c>
      <c r="AF3" s="35">
        <v>40012</v>
      </c>
      <c r="AG3" s="35">
        <v>40012</v>
      </c>
      <c r="AH3" s="35">
        <v>40012</v>
      </c>
      <c r="AI3" s="35">
        <v>40012</v>
      </c>
      <c r="AJ3" s="35">
        <v>40037</v>
      </c>
      <c r="AK3" s="35">
        <v>40037</v>
      </c>
      <c r="AL3" s="35">
        <v>40037</v>
      </c>
      <c r="AM3" s="35">
        <v>40037</v>
      </c>
      <c r="AN3" s="35">
        <v>40038</v>
      </c>
      <c r="AO3" s="35">
        <v>40038</v>
      </c>
      <c r="AP3" s="35">
        <v>40038</v>
      </c>
      <c r="AQ3" s="35">
        <v>40038</v>
      </c>
      <c r="AR3" s="35">
        <v>40037</v>
      </c>
      <c r="AS3" s="35">
        <v>40037</v>
      </c>
      <c r="AT3" s="35">
        <v>40037</v>
      </c>
      <c r="AU3" s="35">
        <v>40037</v>
      </c>
      <c r="AV3" s="35">
        <v>40039</v>
      </c>
      <c r="AW3" s="35">
        <v>40039</v>
      </c>
      <c r="AX3" s="35">
        <v>40039</v>
      </c>
      <c r="AY3" s="35">
        <v>40039</v>
      </c>
      <c r="AZ3" s="35">
        <v>40072</v>
      </c>
      <c r="BA3" s="35">
        <v>40072</v>
      </c>
      <c r="BB3" s="35">
        <v>40072</v>
      </c>
      <c r="BC3" s="35">
        <v>40072</v>
      </c>
      <c r="BD3" s="35">
        <v>40072</v>
      </c>
      <c r="BE3" s="35">
        <v>40072</v>
      </c>
      <c r="BF3" s="35">
        <v>40072</v>
      </c>
      <c r="BG3" s="35">
        <v>40072</v>
      </c>
      <c r="BH3" s="35">
        <v>40072</v>
      </c>
      <c r="BI3" s="35">
        <v>40072</v>
      </c>
      <c r="BJ3" s="35">
        <v>40072</v>
      </c>
      <c r="BK3" s="35">
        <v>40072</v>
      </c>
      <c r="BL3" s="35">
        <v>40073</v>
      </c>
      <c r="BM3" s="35">
        <v>40073</v>
      </c>
      <c r="BN3" s="35">
        <v>40073</v>
      </c>
      <c r="BO3" s="35">
        <v>40073</v>
      </c>
      <c r="BP3" s="35">
        <v>40074</v>
      </c>
      <c r="BQ3" s="35">
        <v>40074</v>
      </c>
      <c r="BR3" s="35">
        <v>40074</v>
      </c>
      <c r="BS3" s="35">
        <v>40074</v>
      </c>
      <c r="BT3" s="35">
        <v>40074</v>
      </c>
      <c r="BU3" s="35">
        <v>40074</v>
      </c>
      <c r="BV3" s="35">
        <v>40074</v>
      </c>
      <c r="BW3" s="35">
        <v>40074</v>
      </c>
      <c r="BX3" s="35">
        <v>40074</v>
      </c>
      <c r="BY3" s="35">
        <v>40074</v>
      </c>
      <c r="BZ3" s="35">
        <v>40074</v>
      </c>
      <c r="CA3" s="35">
        <v>40074</v>
      </c>
      <c r="CB3" s="35">
        <v>40011</v>
      </c>
      <c r="CC3" s="35">
        <v>40011</v>
      </c>
      <c r="CD3" s="35">
        <v>40011</v>
      </c>
      <c r="CE3" s="35">
        <v>40011</v>
      </c>
      <c r="CF3" s="35">
        <v>40040</v>
      </c>
      <c r="CG3" s="35">
        <v>40040</v>
      </c>
      <c r="CH3" s="35">
        <v>40040</v>
      </c>
      <c r="CI3" s="35">
        <v>40040</v>
      </c>
      <c r="CJ3" s="35">
        <v>40037</v>
      </c>
      <c r="CK3" s="35">
        <v>40037</v>
      </c>
      <c r="CL3" s="35">
        <v>40037</v>
      </c>
      <c r="CM3" s="35">
        <v>40037</v>
      </c>
      <c r="CN3" s="35">
        <v>40038</v>
      </c>
      <c r="CO3" s="35">
        <v>40038</v>
      </c>
      <c r="CP3" s="35">
        <v>40038</v>
      </c>
      <c r="CQ3" s="35">
        <v>40038</v>
      </c>
      <c r="CR3" s="35">
        <v>40068</v>
      </c>
      <c r="CS3" s="35">
        <v>40068</v>
      </c>
      <c r="CT3" s="35">
        <v>40068</v>
      </c>
      <c r="CU3" s="35">
        <v>40068</v>
      </c>
    </row>
    <row r="4" spans="1:99" ht="15" thickBot="1" x14ac:dyDescent="0.35">
      <c r="A4" s="9" t="s">
        <v>137</v>
      </c>
      <c r="B4" s="10" t="s">
        <v>145</v>
      </c>
      <c r="C4" s="11" t="s">
        <v>146</v>
      </c>
      <c r="D4" s="11" t="s">
        <v>147</v>
      </c>
      <c r="E4" s="11" t="s">
        <v>148</v>
      </c>
      <c r="F4" s="11" t="s">
        <v>149</v>
      </c>
      <c r="G4" s="11" t="s">
        <v>151</v>
      </c>
      <c r="H4" s="11" t="s">
        <v>152</v>
      </c>
      <c r="I4" s="11" t="s">
        <v>153</v>
      </c>
      <c r="J4" s="11" t="s">
        <v>154</v>
      </c>
      <c r="K4" s="11" t="s">
        <v>155</v>
      </c>
      <c r="L4" s="11" t="s">
        <v>150</v>
      </c>
      <c r="M4" s="11" t="s">
        <v>156</v>
      </c>
      <c r="N4" s="12" t="s">
        <v>157</v>
      </c>
      <c r="O4" s="50" t="s">
        <v>173</v>
      </c>
      <c r="P4" s="31" t="s">
        <v>174</v>
      </c>
      <c r="Q4" s="31" t="s">
        <v>175</v>
      </c>
      <c r="R4" s="34" t="s">
        <v>176</v>
      </c>
      <c r="S4" s="34" t="s">
        <v>177</v>
      </c>
      <c r="T4" s="31" t="s">
        <v>174</v>
      </c>
      <c r="U4" s="31" t="s">
        <v>175</v>
      </c>
      <c r="V4" s="34" t="s">
        <v>176</v>
      </c>
      <c r="W4" s="34" t="s">
        <v>177</v>
      </c>
      <c r="X4" s="31" t="s">
        <v>174</v>
      </c>
      <c r="Y4" s="31" t="s">
        <v>175</v>
      </c>
      <c r="Z4" s="34" t="s">
        <v>176</v>
      </c>
      <c r="AA4" s="34" t="s">
        <v>177</v>
      </c>
      <c r="AB4" s="31" t="s">
        <v>174</v>
      </c>
      <c r="AC4" s="31" t="s">
        <v>175</v>
      </c>
      <c r="AD4" s="34" t="s">
        <v>176</v>
      </c>
      <c r="AE4" s="34" t="s">
        <v>177</v>
      </c>
      <c r="AF4" s="31" t="s">
        <v>174</v>
      </c>
      <c r="AG4" s="31" t="s">
        <v>175</v>
      </c>
      <c r="AH4" s="34" t="s">
        <v>176</v>
      </c>
      <c r="AI4" s="34" t="s">
        <v>177</v>
      </c>
      <c r="AJ4" s="31" t="s">
        <v>174</v>
      </c>
      <c r="AK4" s="31" t="s">
        <v>175</v>
      </c>
      <c r="AL4" s="34" t="s">
        <v>176</v>
      </c>
      <c r="AM4" s="34" t="s">
        <v>177</v>
      </c>
      <c r="AN4" s="31" t="s">
        <v>174</v>
      </c>
      <c r="AO4" s="31" t="s">
        <v>175</v>
      </c>
      <c r="AP4" s="34" t="s">
        <v>176</v>
      </c>
      <c r="AQ4" s="34" t="s">
        <v>177</v>
      </c>
      <c r="AR4" s="31" t="s">
        <v>174</v>
      </c>
      <c r="AS4" s="31" t="s">
        <v>175</v>
      </c>
      <c r="AT4" s="34" t="s">
        <v>176</v>
      </c>
      <c r="AU4" s="34" t="s">
        <v>177</v>
      </c>
      <c r="AV4" s="31" t="s">
        <v>174</v>
      </c>
      <c r="AW4" s="31" t="s">
        <v>175</v>
      </c>
      <c r="AX4" s="34" t="s">
        <v>176</v>
      </c>
      <c r="AY4" s="34" t="s">
        <v>177</v>
      </c>
      <c r="AZ4" s="31" t="s">
        <v>174</v>
      </c>
      <c r="BA4" s="31" t="s">
        <v>175</v>
      </c>
      <c r="BB4" s="34" t="s">
        <v>176</v>
      </c>
      <c r="BC4" s="34" t="s">
        <v>177</v>
      </c>
      <c r="BD4" s="31" t="s">
        <v>174</v>
      </c>
      <c r="BE4" s="31" t="s">
        <v>175</v>
      </c>
      <c r="BF4" s="34" t="s">
        <v>176</v>
      </c>
      <c r="BG4" s="34" t="s">
        <v>177</v>
      </c>
      <c r="BH4" s="31" t="s">
        <v>174</v>
      </c>
      <c r="BI4" s="31" t="s">
        <v>175</v>
      </c>
      <c r="BJ4" s="34" t="s">
        <v>176</v>
      </c>
      <c r="BK4" s="34" t="s">
        <v>177</v>
      </c>
      <c r="BL4" s="31" t="s">
        <v>174</v>
      </c>
      <c r="BM4" s="31" t="s">
        <v>175</v>
      </c>
      <c r="BN4" s="34" t="s">
        <v>176</v>
      </c>
      <c r="BO4" s="34" t="s">
        <v>177</v>
      </c>
      <c r="BP4" s="31" t="s">
        <v>174</v>
      </c>
      <c r="BQ4" s="31" t="s">
        <v>175</v>
      </c>
      <c r="BR4" s="34" t="s">
        <v>176</v>
      </c>
      <c r="BS4" s="34" t="s">
        <v>177</v>
      </c>
      <c r="BT4" s="31" t="s">
        <v>174</v>
      </c>
      <c r="BU4" s="31" t="s">
        <v>175</v>
      </c>
      <c r="BV4" s="34" t="s">
        <v>176</v>
      </c>
      <c r="BW4" s="34" t="s">
        <v>177</v>
      </c>
      <c r="BX4" s="31" t="s">
        <v>174</v>
      </c>
      <c r="BY4" s="31" t="s">
        <v>175</v>
      </c>
      <c r="BZ4" s="34" t="s">
        <v>176</v>
      </c>
      <c r="CA4" s="34" t="s">
        <v>177</v>
      </c>
      <c r="CB4" s="31" t="s">
        <v>174</v>
      </c>
      <c r="CC4" s="31" t="s">
        <v>175</v>
      </c>
      <c r="CD4" s="34" t="s">
        <v>176</v>
      </c>
      <c r="CE4" s="34" t="s">
        <v>177</v>
      </c>
      <c r="CF4" s="31" t="s">
        <v>174</v>
      </c>
      <c r="CG4" s="31" t="s">
        <v>175</v>
      </c>
      <c r="CH4" s="34" t="s">
        <v>176</v>
      </c>
      <c r="CI4" s="34" t="s">
        <v>177</v>
      </c>
      <c r="CJ4" s="31" t="s">
        <v>174</v>
      </c>
      <c r="CK4" s="31" t="s">
        <v>175</v>
      </c>
      <c r="CL4" s="34" t="s">
        <v>176</v>
      </c>
      <c r="CM4" s="34" t="s">
        <v>177</v>
      </c>
      <c r="CN4" s="31" t="s">
        <v>174</v>
      </c>
      <c r="CO4" s="31" t="s">
        <v>175</v>
      </c>
      <c r="CP4" s="34" t="s">
        <v>176</v>
      </c>
      <c r="CQ4" s="34" t="s">
        <v>177</v>
      </c>
      <c r="CR4" s="31" t="s">
        <v>174</v>
      </c>
      <c r="CS4" s="31" t="s">
        <v>175</v>
      </c>
      <c r="CT4" s="34" t="s">
        <v>176</v>
      </c>
      <c r="CU4" s="34" t="s">
        <v>177</v>
      </c>
    </row>
    <row r="5" spans="1:99" ht="15" thickBot="1" x14ac:dyDescent="0.35">
      <c r="A5" s="13" t="s">
        <v>134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1"/>
      <c r="P5" s="37"/>
      <c r="Q5" s="37"/>
      <c r="R5" s="38"/>
      <c r="S5" s="37"/>
      <c r="T5" s="39"/>
      <c r="U5" s="39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 t="s">
        <v>178</v>
      </c>
      <c r="AG5" s="37"/>
      <c r="AH5" s="37" t="s">
        <v>178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</row>
    <row r="6" spans="1:99" x14ac:dyDescent="0.3">
      <c r="A6" s="14" t="s">
        <v>179</v>
      </c>
      <c r="B6" s="4" t="s">
        <v>122</v>
      </c>
      <c r="C6" s="11">
        <v>5</v>
      </c>
      <c r="D6" s="11">
        <v>5</v>
      </c>
      <c r="E6" s="11">
        <v>5</v>
      </c>
      <c r="F6" s="11"/>
      <c r="G6" s="11"/>
      <c r="H6" s="11"/>
      <c r="I6" s="11"/>
      <c r="J6" s="11"/>
      <c r="K6" s="11"/>
      <c r="L6" s="11"/>
      <c r="M6" s="11"/>
      <c r="N6" s="15">
        <f>(PI()/6)*((E6)^3)</f>
        <v>65.449846949787357</v>
      </c>
      <c r="O6" s="52"/>
      <c r="P6" s="32">
        <v>54</v>
      </c>
      <c r="Q6" s="40">
        <f>(P6*125000)/(5*13.5)</f>
        <v>100000</v>
      </c>
      <c r="R6" s="32">
        <f>+P6*$N6</f>
        <v>3534.2917352885174</v>
      </c>
      <c r="S6" s="40">
        <f>(R6*125000)/(5*13.5)</f>
        <v>6544984.6949787363</v>
      </c>
      <c r="T6" s="41"/>
      <c r="U6" s="40"/>
      <c r="V6" s="32"/>
      <c r="W6" s="32"/>
      <c r="X6" s="32"/>
      <c r="Y6" s="40"/>
      <c r="Z6" s="32"/>
      <c r="AA6" s="40"/>
      <c r="AB6" s="32"/>
      <c r="AC6" s="40"/>
      <c r="AD6" s="32"/>
      <c r="AE6" s="40"/>
      <c r="AF6" s="32"/>
      <c r="AG6" s="40"/>
      <c r="AH6" s="32"/>
      <c r="AI6" s="40"/>
      <c r="AJ6" s="32"/>
      <c r="AK6" s="40"/>
      <c r="AL6" s="32"/>
      <c r="AM6" s="40"/>
      <c r="AN6" s="32"/>
      <c r="AO6" s="40"/>
      <c r="AP6" s="32"/>
      <c r="AQ6" s="40"/>
      <c r="AR6" s="32"/>
      <c r="AS6" s="40"/>
      <c r="AT6" s="32"/>
      <c r="AU6" s="40"/>
      <c r="AV6" s="32"/>
      <c r="AW6" s="40"/>
      <c r="AX6" s="32"/>
      <c r="AY6" s="40"/>
      <c r="AZ6" s="32"/>
      <c r="BA6" s="40"/>
      <c r="BB6" s="32"/>
      <c r="BC6" s="40"/>
      <c r="BD6" s="32"/>
      <c r="BE6" s="40"/>
      <c r="BF6" s="32"/>
      <c r="BG6" s="40"/>
      <c r="BH6" s="32"/>
      <c r="BI6" s="40"/>
      <c r="BJ6" s="32"/>
      <c r="BK6" s="40"/>
      <c r="BL6" s="32"/>
      <c r="BM6" s="40"/>
      <c r="BN6" s="32"/>
      <c r="BO6" s="40"/>
      <c r="BP6" s="32"/>
      <c r="BQ6" s="40"/>
      <c r="BR6" s="32"/>
      <c r="BS6" s="40"/>
      <c r="BT6" s="32"/>
      <c r="BU6" s="40"/>
      <c r="BV6" s="32"/>
      <c r="BW6" s="40"/>
      <c r="BX6" s="32"/>
      <c r="BY6" s="40"/>
      <c r="BZ6" s="32"/>
      <c r="CA6" s="40"/>
      <c r="CB6" s="32"/>
      <c r="CC6" s="40"/>
      <c r="CD6" s="32"/>
      <c r="CE6" s="40"/>
      <c r="CF6" s="32"/>
      <c r="CG6" s="40"/>
      <c r="CH6" s="32"/>
      <c r="CI6" s="40"/>
      <c r="CJ6" s="32"/>
      <c r="CK6" s="40"/>
      <c r="CL6" s="32"/>
      <c r="CM6" s="40"/>
      <c r="CN6" s="32"/>
      <c r="CO6" s="40"/>
      <c r="CP6" s="32"/>
      <c r="CQ6" s="40"/>
      <c r="CR6" s="32"/>
      <c r="CS6" s="40"/>
      <c r="CT6" s="32"/>
      <c r="CU6" s="40"/>
    </row>
    <row r="7" spans="1:99" x14ac:dyDescent="0.3">
      <c r="A7" s="16" t="s">
        <v>180</v>
      </c>
      <c r="B7" s="4" t="s">
        <v>123</v>
      </c>
      <c r="C7" s="11">
        <v>1.5</v>
      </c>
      <c r="D7" s="11">
        <v>1.5</v>
      </c>
      <c r="E7" s="11">
        <v>1.5</v>
      </c>
      <c r="F7" s="11">
        <v>1.5</v>
      </c>
      <c r="G7" s="11"/>
      <c r="H7" s="11"/>
      <c r="I7" s="11"/>
      <c r="J7" s="11"/>
      <c r="K7" s="11"/>
      <c r="L7" s="11"/>
      <c r="M7" s="11"/>
      <c r="N7" s="15">
        <f>(PI()/4)*((E7)^2)*F7</f>
        <v>2.6507188014663878</v>
      </c>
      <c r="O7" s="52"/>
      <c r="P7" s="32"/>
      <c r="Q7" s="40"/>
      <c r="R7" s="42"/>
      <c r="S7" s="40"/>
      <c r="T7" s="41"/>
      <c r="U7" s="41"/>
      <c r="V7" s="32"/>
      <c r="W7" s="32"/>
      <c r="X7" s="32">
        <v>56</v>
      </c>
      <c r="Y7" s="40">
        <f>(X7*125000)/(5*13.5)</f>
        <v>103703.70370370371</v>
      </c>
      <c r="Z7" s="32">
        <f>+X7*$N7</f>
        <v>148.4402528821177</v>
      </c>
      <c r="AA7" s="40">
        <f>(Z7*125000)/(5*13.5)</f>
        <v>274889.35718910687</v>
      </c>
      <c r="AB7" s="32"/>
      <c r="AC7" s="40"/>
      <c r="AD7" s="32"/>
      <c r="AE7" s="40"/>
      <c r="AF7" s="32"/>
      <c r="AG7" s="40"/>
      <c r="AH7" s="32"/>
      <c r="AI7" s="40"/>
      <c r="AJ7" s="32"/>
      <c r="AK7" s="40"/>
      <c r="AL7" s="32"/>
      <c r="AM7" s="40"/>
      <c r="AN7" s="32"/>
      <c r="AO7" s="40"/>
      <c r="AP7" s="32"/>
      <c r="AQ7" s="40"/>
      <c r="AR7" s="32"/>
      <c r="AS7" s="40"/>
      <c r="AT7" s="32"/>
      <c r="AU7" s="40"/>
      <c r="AV7" s="32"/>
      <c r="AW7" s="40"/>
      <c r="AX7" s="32"/>
      <c r="AY7" s="40"/>
      <c r="AZ7" s="32"/>
      <c r="BA7" s="40"/>
      <c r="BB7" s="32"/>
      <c r="BC7" s="40"/>
      <c r="BD7" s="32"/>
      <c r="BE7" s="40"/>
      <c r="BF7" s="32"/>
      <c r="BG7" s="40"/>
      <c r="BH7" s="32"/>
      <c r="BI7" s="40"/>
      <c r="BJ7" s="32"/>
      <c r="BK7" s="40"/>
      <c r="BL7" s="32"/>
      <c r="BM7" s="40"/>
      <c r="BN7" s="32"/>
      <c r="BO7" s="40"/>
      <c r="BP7" s="32"/>
      <c r="BQ7" s="40"/>
      <c r="BR7" s="32"/>
      <c r="BS7" s="40"/>
      <c r="BT7" s="32"/>
      <c r="BU7" s="40"/>
      <c r="BV7" s="32"/>
      <c r="BW7" s="40"/>
      <c r="BX7" s="32"/>
      <c r="BY7" s="40"/>
      <c r="BZ7" s="32"/>
      <c r="CA7" s="40"/>
      <c r="CB7" s="32"/>
      <c r="CC7" s="40"/>
      <c r="CD7" s="32"/>
      <c r="CE7" s="40"/>
      <c r="CF7" s="32"/>
      <c r="CG7" s="40"/>
      <c r="CH7" s="32"/>
      <c r="CI7" s="40"/>
      <c r="CJ7" s="32"/>
      <c r="CK7" s="40"/>
      <c r="CL7" s="32"/>
      <c r="CM7" s="40"/>
      <c r="CN7" s="32"/>
      <c r="CO7" s="40"/>
      <c r="CP7" s="32"/>
      <c r="CQ7" s="40"/>
      <c r="CR7" s="32"/>
      <c r="CS7" s="40"/>
      <c r="CT7" s="32"/>
      <c r="CU7" s="40"/>
    </row>
    <row r="8" spans="1:99" x14ac:dyDescent="0.3">
      <c r="A8" s="14" t="s">
        <v>181</v>
      </c>
      <c r="B8" s="4" t="s">
        <v>123</v>
      </c>
      <c r="C8" s="11">
        <v>5.5</v>
      </c>
      <c r="D8" s="11">
        <v>6</v>
      </c>
      <c r="E8" s="11">
        <v>4.5</v>
      </c>
      <c r="F8" s="11">
        <v>4.5</v>
      </c>
      <c r="G8" s="11"/>
      <c r="H8" s="11"/>
      <c r="I8" s="11"/>
      <c r="J8" s="11"/>
      <c r="K8" s="11"/>
      <c r="L8" s="11"/>
      <c r="M8" s="11"/>
      <c r="N8" s="15">
        <f>(PI()/4)*((E8)^2)*F8</f>
        <v>71.56940763959247</v>
      </c>
      <c r="O8" s="52"/>
      <c r="P8" s="32">
        <v>150</v>
      </c>
      <c r="Q8" s="40">
        <f>(P8*125000)/(5*13.5)</f>
        <v>277777.77777777775</v>
      </c>
      <c r="R8" s="32">
        <f>+P8*$N8</f>
        <v>10735.41114593887</v>
      </c>
      <c r="S8" s="40">
        <f>(R8*125000)/(5*13.5)</f>
        <v>19880391.010997906</v>
      </c>
      <c r="T8" s="41"/>
      <c r="U8" s="41"/>
      <c r="V8" s="32"/>
      <c r="W8" s="32"/>
      <c r="X8" s="32"/>
      <c r="Y8" s="40"/>
      <c r="Z8" s="32"/>
      <c r="AA8" s="40"/>
      <c r="AB8" s="32">
        <v>51</v>
      </c>
      <c r="AC8" s="40">
        <f>(AB8*125000)/(5*13.5)</f>
        <v>94444.444444444438</v>
      </c>
      <c r="AD8" s="32">
        <f>+AB8*$N8</f>
        <v>3650.0397896192158</v>
      </c>
      <c r="AE8" s="40">
        <f>(AD8*125000)/(5*13.5)</f>
        <v>6759332.9437392885</v>
      </c>
      <c r="AF8" s="32">
        <v>5033.84</v>
      </c>
      <c r="AG8" s="40">
        <f>(AF8*125000)/(5*13.5)</f>
        <v>9321925.9259259254</v>
      </c>
      <c r="AH8" s="32">
        <f>+AF8*$N8</f>
        <v>360268.94695248618</v>
      </c>
      <c r="AI8" s="40">
        <f>(AH8*125000)/(5*13.5)</f>
        <v>667164716.57867813</v>
      </c>
      <c r="AJ8" s="32"/>
      <c r="AK8" s="40"/>
      <c r="AL8" s="32"/>
      <c r="AM8" s="40"/>
      <c r="AN8" s="32"/>
      <c r="AO8" s="40"/>
      <c r="AP8" s="32"/>
      <c r="AQ8" s="40"/>
      <c r="AR8" s="32"/>
      <c r="AS8" s="40"/>
      <c r="AT8" s="32"/>
      <c r="AU8" s="40"/>
      <c r="AV8" s="32">
        <v>707</v>
      </c>
      <c r="AW8" s="40">
        <f>(AV8*125000)/(5*13.5)</f>
        <v>1309259.2592592593</v>
      </c>
      <c r="AX8" s="32">
        <f>+AV8*$N8</f>
        <v>50599.571201191873</v>
      </c>
      <c r="AY8" s="40">
        <f>(AX8*125000)/(5*13.5)</f>
        <v>93702909.631836802</v>
      </c>
      <c r="AZ8" s="32"/>
      <c r="BA8" s="40"/>
      <c r="BB8" s="32"/>
      <c r="BC8" s="40"/>
      <c r="BD8" s="32"/>
      <c r="BE8" s="40"/>
      <c r="BF8" s="32"/>
      <c r="BG8" s="40"/>
      <c r="BH8" s="32"/>
      <c r="BI8" s="40"/>
      <c r="BJ8" s="32"/>
      <c r="BK8" s="40"/>
      <c r="BL8" s="32"/>
      <c r="BM8" s="40"/>
      <c r="BN8" s="32"/>
      <c r="BO8" s="40"/>
      <c r="BP8" s="32"/>
      <c r="BQ8" s="40"/>
      <c r="BR8" s="32"/>
      <c r="BS8" s="40"/>
      <c r="BT8" s="32"/>
      <c r="BU8" s="40"/>
      <c r="BV8" s="32"/>
      <c r="BW8" s="40"/>
      <c r="BX8" s="32"/>
      <c r="BY8" s="40"/>
      <c r="BZ8" s="32"/>
      <c r="CA8" s="40"/>
      <c r="CB8" s="32"/>
      <c r="CC8" s="40"/>
      <c r="CD8" s="32"/>
      <c r="CE8" s="40"/>
      <c r="CF8" s="32"/>
      <c r="CG8" s="40"/>
      <c r="CH8" s="32"/>
      <c r="CI8" s="40"/>
      <c r="CJ8" s="32"/>
      <c r="CK8" s="40"/>
      <c r="CL8" s="32"/>
      <c r="CM8" s="40"/>
      <c r="CN8" s="32"/>
      <c r="CO8" s="40"/>
      <c r="CP8" s="32"/>
      <c r="CQ8" s="40"/>
      <c r="CR8" s="32"/>
      <c r="CS8" s="40"/>
      <c r="CT8" s="32"/>
      <c r="CU8" s="40"/>
    </row>
    <row r="9" spans="1:99" x14ac:dyDescent="0.3">
      <c r="A9" s="14" t="s">
        <v>182</v>
      </c>
      <c r="B9" s="4" t="s">
        <v>123</v>
      </c>
      <c r="C9" s="11">
        <v>3.5</v>
      </c>
      <c r="D9" s="11">
        <v>2</v>
      </c>
      <c r="E9" s="11">
        <v>4</v>
      </c>
      <c r="F9" s="11">
        <v>1.5</v>
      </c>
      <c r="G9" s="11"/>
      <c r="H9" s="11"/>
      <c r="I9" s="11"/>
      <c r="J9" s="11"/>
      <c r="K9" s="11"/>
      <c r="L9" s="11"/>
      <c r="M9" s="11"/>
      <c r="N9" s="15">
        <f>(PI()/4)*((E9)^2)*F9</f>
        <v>18.849555921538759</v>
      </c>
      <c r="O9" s="52"/>
      <c r="P9" s="32"/>
      <c r="Q9" s="42"/>
      <c r="R9" s="42"/>
      <c r="S9" s="40"/>
      <c r="T9" s="41"/>
      <c r="U9" s="41"/>
      <c r="V9" s="32"/>
      <c r="W9" s="32"/>
      <c r="X9" s="32"/>
      <c r="Y9" s="40"/>
      <c r="Z9" s="32"/>
      <c r="AA9" s="40"/>
      <c r="AB9" s="32"/>
      <c r="AC9" s="40"/>
      <c r="AD9" s="32"/>
      <c r="AE9" s="40"/>
      <c r="AF9" s="32"/>
      <c r="AG9" s="40"/>
      <c r="AH9" s="32"/>
      <c r="AI9" s="40"/>
      <c r="AJ9" s="32"/>
      <c r="AK9" s="40"/>
      <c r="AL9" s="32"/>
      <c r="AM9" s="40"/>
      <c r="AN9" s="32"/>
      <c r="AO9" s="40"/>
      <c r="AP9" s="32"/>
      <c r="AQ9" s="40"/>
      <c r="AR9" s="32"/>
      <c r="AS9" s="40"/>
      <c r="AT9" s="32"/>
      <c r="AU9" s="40"/>
      <c r="AV9" s="32"/>
      <c r="AW9" s="40"/>
      <c r="AX9" s="32"/>
      <c r="AY9" s="40"/>
      <c r="AZ9" s="32"/>
      <c r="BA9" s="40"/>
      <c r="BB9" s="32"/>
      <c r="BC9" s="40"/>
      <c r="BD9" s="32"/>
      <c r="BE9" s="40"/>
      <c r="BF9" s="32"/>
      <c r="BG9" s="40"/>
      <c r="BH9" s="32"/>
      <c r="BI9" s="40"/>
      <c r="BJ9" s="32"/>
      <c r="BK9" s="40"/>
      <c r="BL9" s="32"/>
      <c r="BM9" s="40"/>
      <c r="BN9" s="32"/>
      <c r="BO9" s="40"/>
      <c r="BP9" s="32"/>
      <c r="BQ9" s="40"/>
      <c r="BR9" s="32"/>
      <c r="BS9" s="40"/>
      <c r="BT9" s="32"/>
      <c r="BU9" s="40"/>
      <c r="BV9" s="32"/>
      <c r="BW9" s="40"/>
      <c r="BX9" s="32"/>
      <c r="BY9" s="40"/>
      <c r="BZ9" s="32"/>
      <c r="CA9" s="40"/>
      <c r="CB9" s="32"/>
      <c r="CC9" s="40"/>
      <c r="CD9" s="32"/>
      <c r="CE9" s="40"/>
      <c r="CF9" s="32"/>
      <c r="CG9" s="40"/>
      <c r="CH9" s="32"/>
      <c r="CI9" s="40"/>
      <c r="CJ9" s="32"/>
      <c r="CK9" s="40"/>
      <c r="CL9" s="32"/>
      <c r="CM9" s="40"/>
      <c r="CN9" s="32"/>
      <c r="CO9" s="40"/>
      <c r="CP9" s="32"/>
      <c r="CQ9" s="40"/>
      <c r="CR9" s="32"/>
      <c r="CS9" s="40"/>
      <c r="CT9" s="32"/>
      <c r="CU9" s="40"/>
    </row>
    <row r="10" spans="1:99" ht="15" thickBot="1" x14ac:dyDescent="0.35">
      <c r="A10" s="14" t="s">
        <v>183</v>
      </c>
      <c r="B10" s="4" t="s">
        <v>124</v>
      </c>
      <c r="C10" s="11">
        <v>3.5</v>
      </c>
      <c r="D10" s="11">
        <v>2</v>
      </c>
      <c r="E10" s="11">
        <v>2</v>
      </c>
      <c r="F10" s="11">
        <v>100</v>
      </c>
      <c r="G10" s="11"/>
      <c r="H10" s="11"/>
      <c r="I10" s="11"/>
      <c r="J10" s="11"/>
      <c r="K10" s="11"/>
      <c r="L10" s="11"/>
      <c r="M10" s="11"/>
      <c r="N10" s="15">
        <f>(PI()/4)*((E10)^2)*F10</f>
        <v>314.15926535897933</v>
      </c>
      <c r="O10" s="52"/>
      <c r="P10" s="32"/>
      <c r="Q10" s="42"/>
      <c r="R10" s="42"/>
      <c r="S10" s="40"/>
      <c r="T10" s="41"/>
      <c r="U10" s="41"/>
      <c r="V10" s="32"/>
      <c r="W10" s="32"/>
      <c r="X10" s="32">
        <v>702</v>
      </c>
      <c r="Y10" s="40">
        <f>(X10*125000)/(5*13.5)</f>
        <v>1300000</v>
      </c>
      <c r="Z10" s="32">
        <f>+X10*$N10</f>
        <v>220539.80428200349</v>
      </c>
      <c r="AA10" s="40">
        <f>(Z10*125000)/(5*13.5)</f>
        <v>408407044.96667314</v>
      </c>
      <c r="AB10" s="32"/>
      <c r="AC10" s="40"/>
      <c r="AD10" s="32"/>
      <c r="AE10" s="40"/>
      <c r="AF10" s="32">
        <v>57630.25</v>
      </c>
      <c r="AG10" s="40">
        <f>(AF10*125000)/(5*13.5)</f>
        <v>106722685.18518518</v>
      </c>
      <c r="AH10" s="32">
        <f>+AF10*$N10</f>
        <v>18105077.002454318</v>
      </c>
      <c r="AI10" s="40">
        <f>(AH10*125000)/(5*13.5)</f>
        <v>33527920374.915401</v>
      </c>
      <c r="AJ10" s="32"/>
      <c r="AK10" s="40"/>
      <c r="AL10" s="32"/>
      <c r="AM10" s="40"/>
      <c r="AN10" s="32"/>
      <c r="AO10" s="40"/>
      <c r="AP10" s="32"/>
      <c r="AQ10" s="40"/>
      <c r="AR10" s="32"/>
      <c r="AS10" s="40"/>
      <c r="AT10" s="32"/>
      <c r="AU10" s="40"/>
      <c r="AV10" s="32"/>
      <c r="AW10" s="40"/>
      <c r="AX10" s="32"/>
      <c r="AY10" s="40"/>
      <c r="AZ10" s="32"/>
      <c r="BA10" s="40"/>
      <c r="BB10" s="32"/>
      <c r="BC10" s="40"/>
      <c r="BD10" s="32"/>
      <c r="BE10" s="40"/>
      <c r="BF10" s="32"/>
      <c r="BG10" s="40"/>
      <c r="BH10" s="32"/>
      <c r="BI10" s="40"/>
      <c r="BJ10" s="32"/>
      <c r="BK10" s="40"/>
      <c r="BL10" s="32"/>
      <c r="BM10" s="40"/>
      <c r="BN10" s="32"/>
      <c r="BO10" s="40"/>
      <c r="BP10" s="32"/>
      <c r="BQ10" s="40"/>
      <c r="BR10" s="32"/>
      <c r="BS10" s="40"/>
      <c r="BT10" s="32"/>
      <c r="BU10" s="40"/>
      <c r="BV10" s="32"/>
      <c r="BW10" s="40"/>
      <c r="BX10" s="32"/>
      <c r="BY10" s="40"/>
      <c r="BZ10" s="32"/>
      <c r="CA10" s="40"/>
      <c r="CB10" s="32"/>
      <c r="CC10" s="40"/>
      <c r="CD10" s="32"/>
      <c r="CE10" s="40"/>
      <c r="CF10" s="32"/>
      <c r="CG10" s="40"/>
      <c r="CH10" s="32"/>
      <c r="CI10" s="40"/>
      <c r="CJ10" s="32"/>
      <c r="CK10" s="40"/>
      <c r="CL10" s="32"/>
      <c r="CM10" s="40"/>
      <c r="CN10" s="32"/>
      <c r="CO10" s="40"/>
      <c r="CP10" s="32"/>
      <c r="CQ10" s="40"/>
      <c r="CR10" s="32"/>
      <c r="CS10" s="40"/>
      <c r="CT10" s="32"/>
      <c r="CU10" s="40"/>
    </row>
    <row r="11" spans="1:99" ht="15" thickBot="1" x14ac:dyDescent="0.35">
      <c r="A11" s="9" t="s">
        <v>139</v>
      </c>
      <c r="B11" s="10" t="s">
        <v>145</v>
      </c>
      <c r="C11" s="11" t="s">
        <v>146</v>
      </c>
      <c r="D11" s="11" t="s">
        <v>147</v>
      </c>
      <c r="E11" s="11" t="s">
        <v>148</v>
      </c>
      <c r="F11" s="11" t="s">
        <v>149</v>
      </c>
      <c r="G11" s="11" t="s">
        <v>151</v>
      </c>
      <c r="H11" s="11" t="s">
        <v>152</v>
      </c>
      <c r="I11" s="11" t="s">
        <v>153</v>
      </c>
      <c r="J11" s="11" t="s">
        <v>154</v>
      </c>
      <c r="K11" s="11" t="s">
        <v>155</v>
      </c>
      <c r="L11" s="11" t="s">
        <v>150</v>
      </c>
      <c r="M11" s="11" t="s">
        <v>156</v>
      </c>
      <c r="N11" s="12" t="s">
        <v>157</v>
      </c>
      <c r="O11" s="51"/>
      <c r="P11" s="32"/>
      <c r="Q11" s="42"/>
      <c r="R11" s="32" t="s">
        <v>178</v>
      </c>
      <c r="S11" s="40"/>
      <c r="T11" s="41"/>
      <c r="U11" s="41"/>
      <c r="V11" s="32"/>
      <c r="W11" s="32"/>
      <c r="X11" s="32"/>
      <c r="Y11" s="40"/>
      <c r="Z11" s="32"/>
      <c r="AA11" s="40"/>
      <c r="AB11" s="32"/>
      <c r="AC11" s="40"/>
      <c r="AD11" s="32"/>
      <c r="AE11" s="40"/>
      <c r="AF11" s="32"/>
      <c r="AG11" s="40"/>
      <c r="AH11" s="32"/>
      <c r="AI11" s="40"/>
      <c r="AJ11" s="32"/>
      <c r="AK11" s="40"/>
      <c r="AL11" s="32"/>
      <c r="AM11" s="40"/>
      <c r="AN11" s="32"/>
      <c r="AO11" s="40"/>
      <c r="AP11" s="32"/>
      <c r="AQ11" s="40"/>
      <c r="AR11" s="32"/>
      <c r="AS11" s="40"/>
      <c r="AT11" s="32"/>
      <c r="AU11" s="40"/>
      <c r="AV11" s="32"/>
      <c r="AW11" s="40"/>
      <c r="AX11" s="32"/>
      <c r="AY11" s="40"/>
      <c r="AZ11" s="32"/>
      <c r="BA11" s="40"/>
      <c r="BB11" s="32"/>
      <c r="BC11" s="40"/>
      <c r="BD11" s="32"/>
      <c r="BE11" s="40"/>
      <c r="BF11" s="32"/>
      <c r="BG11" s="40"/>
      <c r="BH11" s="32"/>
      <c r="BI11" s="40"/>
      <c r="BJ11" s="32"/>
      <c r="BK11" s="40"/>
      <c r="BL11" s="32"/>
      <c r="BM11" s="40"/>
      <c r="BN11" s="32"/>
      <c r="BO11" s="40"/>
      <c r="BP11" s="32"/>
      <c r="BQ11" s="40"/>
      <c r="BR11" s="32"/>
      <c r="BS11" s="40"/>
      <c r="BT11" s="32"/>
      <c r="BU11" s="40"/>
      <c r="BV11" s="32"/>
      <c r="BW11" s="40"/>
      <c r="BX11" s="32"/>
      <c r="BY11" s="40"/>
      <c r="BZ11" s="32"/>
      <c r="CA11" s="40"/>
      <c r="CB11" s="32"/>
      <c r="CC11" s="40"/>
      <c r="CD11" s="32"/>
      <c r="CE11" s="40"/>
      <c r="CF11" s="32"/>
      <c r="CG11" s="40"/>
      <c r="CH11" s="32"/>
      <c r="CI11" s="40"/>
      <c r="CJ11" s="32"/>
      <c r="CK11" s="40"/>
      <c r="CL11" s="32"/>
      <c r="CM11" s="40"/>
      <c r="CN11" s="32"/>
      <c r="CO11" s="40"/>
      <c r="CP11" s="32"/>
      <c r="CQ11" s="40"/>
      <c r="CR11" s="32"/>
      <c r="CS11" s="40"/>
      <c r="CT11" s="32"/>
      <c r="CU11" s="40"/>
    </row>
    <row r="12" spans="1:99" x14ac:dyDescent="0.3">
      <c r="A12" s="16" t="s">
        <v>184</v>
      </c>
      <c r="B12" s="17" t="s">
        <v>125</v>
      </c>
      <c r="C12" s="11">
        <v>3.5</v>
      </c>
      <c r="D12" s="11">
        <v>65</v>
      </c>
      <c r="E12" s="11">
        <v>12.5</v>
      </c>
      <c r="F12" s="11"/>
      <c r="G12" s="11">
        <v>12.5</v>
      </c>
      <c r="H12" s="11">
        <v>3.5</v>
      </c>
      <c r="I12" s="11">
        <v>3.5</v>
      </c>
      <c r="J12" s="11"/>
      <c r="K12" s="11"/>
      <c r="L12" s="11"/>
      <c r="M12" s="11"/>
      <c r="N12" s="15">
        <f>(PI()/4)*(H12^2)*(F12+(G12/2))</f>
        <v>60.132046885117127</v>
      </c>
      <c r="O12" s="52"/>
      <c r="P12" s="32"/>
      <c r="Q12" s="42"/>
      <c r="R12" s="32"/>
      <c r="S12" s="40"/>
      <c r="T12" s="41"/>
      <c r="U12" s="41"/>
      <c r="V12" s="32"/>
      <c r="W12" s="32"/>
      <c r="X12" s="32"/>
      <c r="Y12" s="40"/>
      <c r="Z12" s="32"/>
      <c r="AA12" s="40"/>
      <c r="AB12" s="32"/>
      <c r="AC12" s="40"/>
      <c r="AD12" s="32"/>
      <c r="AE12" s="40"/>
      <c r="AF12" s="32">
        <v>78</v>
      </c>
      <c r="AG12" s="40">
        <f>(AF12*125000)/(5*13.5)</f>
        <v>144444.44444444444</v>
      </c>
      <c r="AH12" s="32">
        <f>+AF12*$N12</f>
        <v>4690.299657039136</v>
      </c>
      <c r="AI12" s="40">
        <f>(AH12*125000)/(5*13.5)</f>
        <v>8685740.1056280304</v>
      </c>
      <c r="AJ12" s="32"/>
      <c r="AK12" s="40"/>
      <c r="AL12" s="32"/>
      <c r="AM12" s="40"/>
      <c r="AN12" s="32"/>
      <c r="AO12" s="40"/>
      <c r="AP12" s="32"/>
      <c r="AQ12" s="40"/>
      <c r="AR12" s="32"/>
      <c r="AS12" s="40"/>
      <c r="AT12" s="32"/>
      <c r="AU12" s="40"/>
      <c r="AV12" s="32"/>
      <c r="AW12" s="40"/>
      <c r="AX12" s="32"/>
      <c r="AY12" s="40"/>
      <c r="AZ12" s="32"/>
      <c r="BA12" s="40"/>
      <c r="BB12" s="32"/>
      <c r="BC12" s="40"/>
      <c r="BD12" s="32"/>
      <c r="BE12" s="40"/>
      <c r="BF12" s="32"/>
      <c r="BG12" s="40"/>
      <c r="BH12" s="32"/>
      <c r="BI12" s="40"/>
      <c r="BJ12" s="32"/>
      <c r="BK12" s="40"/>
      <c r="BL12" s="32"/>
      <c r="BM12" s="40"/>
      <c r="BN12" s="32"/>
      <c r="BO12" s="40"/>
      <c r="BP12" s="32"/>
      <c r="BQ12" s="40"/>
      <c r="BR12" s="32"/>
      <c r="BS12" s="40"/>
      <c r="BT12" s="32"/>
      <c r="BU12" s="40"/>
      <c r="BV12" s="32"/>
      <c r="BW12" s="40"/>
      <c r="BX12" s="32"/>
      <c r="BY12" s="40"/>
      <c r="BZ12" s="32"/>
      <c r="CA12" s="40"/>
      <c r="CB12" s="32"/>
      <c r="CC12" s="40"/>
      <c r="CD12" s="32"/>
      <c r="CE12" s="40"/>
      <c r="CF12" s="32"/>
      <c r="CG12" s="40"/>
      <c r="CH12" s="32"/>
      <c r="CI12" s="40"/>
      <c r="CJ12" s="32"/>
      <c r="CK12" s="40"/>
      <c r="CL12" s="32"/>
      <c r="CM12" s="40"/>
      <c r="CN12" s="32"/>
      <c r="CO12" s="40"/>
      <c r="CP12" s="32"/>
      <c r="CQ12" s="40"/>
      <c r="CR12" s="32"/>
      <c r="CS12" s="40"/>
      <c r="CT12" s="32"/>
      <c r="CU12" s="40"/>
    </row>
    <row r="13" spans="1:99" x14ac:dyDescent="0.3">
      <c r="A13" s="16" t="s">
        <v>185</v>
      </c>
      <c r="B13" s="4" t="s">
        <v>124</v>
      </c>
      <c r="C13" s="11">
        <v>20</v>
      </c>
      <c r="D13" s="11">
        <v>30</v>
      </c>
      <c r="E13" s="11">
        <v>20</v>
      </c>
      <c r="F13" s="11">
        <v>20</v>
      </c>
      <c r="G13" s="11"/>
      <c r="H13" s="11"/>
      <c r="I13" s="11"/>
      <c r="J13" s="11"/>
      <c r="K13" s="11"/>
      <c r="L13" s="11"/>
      <c r="M13" s="11"/>
      <c r="N13" s="15">
        <f>(PI()/4)*((E13)^2)*F13</f>
        <v>6283.1853071795867</v>
      </c>
      <c r="O13" s="52"/>
      <c r="P13" s="32">
        <v>33</v>
      </c>
      <c r="Q13" s="40">
        <f>(P13*125000)/(5*13.5)</f>
        <v>61111.111111111109</v>
      </c>
      <c r="R13" s="32">
        <f>+P13*$N13</f>
        <v>207345.11513692635</v>
      </c>
      <c r="S13" s="40">
        <f>(R13*125000)/(5*13.5)</f>
        <v>383972435.43875253</v>
      </c>
      <c r="T13" s="41"/>
      <c r="U13" s="41"/>
      <c r="V13" s="32"/>
      <c r="W13" s="32"/>
      <c r="X13" s="32"/>
      <c r="Y13" s="40"/>
      <c r="Z13" s="32"/>
      <c r="AA13" s="40"/>
      <c r="AB13" s="32"/>
      <c r="AC13" s="40"/>
      <c r="AD13" s="32"/>
      <c r="AE13" s="40"/>
      <c r="AF13" s="32">
        <v>42</v>
      </c>
      <c r="AG13" s="40">
        <f>(AF13*125000)/(5*13.5)</f>
        <v>77777.777777777781</v>
      </c>
      <c r="AH13" s="32">
        <f>+AF13*$N13</f>
        <v>263893.78290154267</v>
      </c>
      <c r="AI13" s="40">
        <f>(AH13*125000)/(5*13.5)</f>
        <v>488692190.55841231</v>
      </c>
      <c r="AJ13" s="32">
        <v>10852</v>
      </c>
      <c r="AK13" s="40">
        <f>(AJ13*125000)/(5*13.5)</f>
        <v>20096296.296296295</v>
      </c>
      <c r="AL13" s="32">
        <f>+AJ13*$N13</f>
        <v>68185126.953512877</v>
      </c>
      <c r="AM13" s="40">
        <f>(AL13*125000)/(5*13.5)</f>
        <v>126268753617.61644</v>
      </c>
      <c r="AN13" s="32">
        <v>1119</v>
      </c>
      <c r="AO13" s="40">
        <f>(AN13*125000)/(5*13.5)</f>
        <v>2072222.2222222222</v>
      </c>
      <c r="AP13" s="32">
        <f>+AN13*$N13</f>
        <v>7030884.3587339576</v>
      </c>
      <c r="AQ13" s="40">
        <f>(AP13*125000)/(5*13.5)</f>
        <v>13020156219.877701</v>
      </c>
      <c r="AR13" s="32">
        <v>218</v>
      </c>
      <c r="AS13" s="40">
        <f>(AR13*125000)/(5*13.5)</f>
        <v>403703.70370370371</v>
      </c>
      <c r="AT13" s="32">
        <f>+AR13*$N13</f>
        <v>1369734.39696515</v>
      </c>
      <c r="AU13" s="40">
        <f>(AT13*125000)/(5*13.5)</f>
        <v>2536545179.5650926</v>
      </c>
      <c r="AV13" s="32"/>
      <c r="AW13" s="40"/>
      <c r="AX13" s="32"/>
      <c r="AY13" s="40"/>
      <c r="AZ13" s="32"/>
      <c r="BA13" s="40"/>
      <c r="BB13" s="32"/>
      <c r="BC13" s="40"/>
      <c r="BD13" s="32">
        <v>1854</v>
      </c>
      <c r="BE13" s="40">
        <f>(BD13*125000)/(5*13.5)</f>
        <v>3433333.3333333335</v>
      </c>
      <c r="BF13" s="32">
        <f>+BD13*$N13</f>
        <v>11649025.559510954</v>
      </c>
      <c r="BG13" s="40">
        <f>(BF13*125000)/(5*13.5)</f>
        <v>21572269554.649914</v>
      </c>
      <c r="BH13" s="32"/>
      <c r="BI13" s="40"/>
      <c r="BJ13" s="32"/>
      <c r="BK13" s="40"/>
      <c r="BL13" s="32"/>
      <c r="BM13" s="40"/>
      <c r="BN13" s="32"/>
      <c r="BO13" s="40"/>
      <c r="BP13" s="32"/>
      <c r="BQ13" s="40"/>
      <c r="BR13" s="32"/>
      <c r="BS13" s="40"/>
      <c r="BT13" s="32"/>
      <c r="BU13" s="40"/>
      <c r="BV13" s="32"/>
      <c r="BW13" s="40"/>
      <c r="BX13" s="32"/>
      <c r="BY13" s="40"/>
      <c r="BZ13" s="32"/>
      <c r="CA13" s="40"/>
      <c r="CB13" s="32"/>
      <c r="CC13" s="40"/>
      <c r="CD13" s="32"/>
      <c r="CE13" s="40"/>
      <c r="CF13" s="32"/>
      <c r="CG13" s="40"/>
      <c r="CH13" s="32"/>
      <c r="CI13" s="40"/>
      <c r="CJ13" s="32"/>
      <c r="CK13" s="40"/>
      <c r="CL13" s="32"/>
      <c r="CM13" s="40"/>
      <c r="CN13" s="32"/>
      <c r="CO13" s="40"/>
      <c r="CP13" s="32"/>
      <c r="CQ13" s="40"/>
      <c r="CR13" s="32"/>
      <c r="CS13" s="40"/>
      <c r="CT13" s="32"/>
      <c r="CU13" s="40"/>
    </row>
    <row r="14" spans="1:99" x14ac:dyDescent="0.3">
      <c r="A14" s="16" t="s">
        <v>186</v>
      </c>
      <c r="B14" s="4" t="s">
        <v>124</v>
      </c>
      <c r="C14" s="11">
        <v>15</v>
      </c>
      <c r="D14" s="11">
        <v>27.5</v>
      </c>
      <c r="E14" s="11">
        <v>15</v>
      </c>
      <c r="F14" s="11">
        <v>33</v>
      </c>
      <c r="G14" s="11"/>
      <c r="H14" s="11"/>
      <c r="I14" s="11"/>
      <c r="J14" s="11"/>
      <c r="K14" s="11"/>
      <c r="L14" s="11"/>
      <c r="M14" s="11"/>
      <c r="N14" s="15">
        <f>(PI()/4)*((E14)^2)*F14</f>
        <v>5831.5813632260533</v>
      </c>
      <c r="O14" s="52"/>
      <c r="P14" s="32">
        <v>41</v>
      </c>
      <c r="Q14" s="40">
        <f>(P14*125000)/(5*13.5)</f>
        <v>75925.925925925927</v>
      </c>
      <c r="R14" s="32">
        <f>+P14*$N14</f>
        <v>239094.83589226819</v>
      </c>
      <c r="S14" s="40">
        <f>(R14*125000)/(5*13.5)</f>
        <v>442768214.61531144</v>
      </c>
      <c r="T14" s="41"/>
      <c r="U14" s="41"/>
      <c r="V14" s="32"/>
      <c r="W14" s="32"/>
      <c r="X14" s="32"/>
      <c r="Y14" s="40"/>
      <c r="Z14" s="32"/>
      <c r="AA14" s="40"/>
      <c r="AB14" s="32"/>
      <c r="AC14" s="40"/>
      <c r="AD14" s="32"/>
      <c r="AE14" s="40"/>
      <c r="AF14" s="32"/>
      <c r="AG14" s="40"/>
      <c r="AH14" s="32"/>
      <c r="AI14" s="40"/>
      <c r="AJ14" s="32"/>
      <c r="AK14" s="40"/>
      <c r="AL14" s="32"/>
      <c r="AM14" s="40"/>
      <c r="AN14" s="32"/>
      <c r="AO14" s="40"/>
      <c r="AP14" s="32"/>
      <c r="AQ14" s="40"/>
      <c r="AR14" s="32"/>
      <c r="AS14" s="40"/>
      <c r="AT14" s="32"/>
      <c r="AU14" s="40"/>
      <c r="AV14" s="32">
        <v>57</v>
      </c>
      <c r="AW14" s="40">
        <f>(AV14*125000)/(5*13.5)</f>
        <v>105555.55555555556</v>
      </c>
      <c r="AX14" s="32">
        <f>+AV14*$N14</f>
        <v>332400.13770388503</v>
      </c>
      <c r="AY14" s="40">
        <f>(AX14*125000)/(5*13.5)</f>
        <v>615555810.56274998</v>
      </c>
      <c r="AZ14" s="32"/>
      <c r="BA14" s="40"/>
      <c r="BB14" s="32"/>
      <c r="BC14" s="40"/>
      <c r="BD14" s="32"/>
      <c r="BE14" s="40"/>
      <c r="BF14" s="32"/>
      <c r="BG14" s="40"/>
      <c r="BH14" s="32"/>
      <c r="BI14" s="40"/>
      <c r="BJ14" s="32"/>
      <c r="BK14" s="40"/>
      <c r="BL14" s="32"/>
      <c r="BM14" s="40"/>
      <c r="BN14" s="32"/>
      <c r="BO14" s="40"/>
      <c r="BP14" s="32"/>
      <c r="BQ14" s="40"/>
      <c r="BR14" s="32"/>
      <c r="BS14" s="40"/>
      <c r="BT14" s="32"/>
      <c r="BU14" s="40"/>
      <c r="BV14" s="32"/>
      <c r="BW14" s="40"/>
      <c r="BX14" s="32"/>
      <c r="BY14" s="40"/>
      <c r="BZ14" s="32"/>
      <c r="CA14" s="40"/>
      <c r="CB14" s="32">
        <v>31</v>
      </c>
      <c r="CC14" s="40">
        <f>(CB14*125000)/(5*13.5)</f>
        <v>57407.407407407409</v>
      </c>
      <c r="CD14" s="32">
        <f>+CB14*$N14</f>
        <v>180779.02226000765</v>
      </c>
      <c r="CE14" s="40">
        <f>(CD14*125000)/(5*13.5)</f>
        <v>334775967.14816231</v>
      </c>
      <c r="CF14" s="32"/>
      <c r="CG14" s="40"/>
      <c r="CH14" s="32"/>
      <c r="CI14" s="40"/>
      <c r="CJ14" s="32"/>
      <c r="CK14" s="40"/>
      <c r="CL14" s="32"/>
      <c r="CM14" s="40"/>
      <c r="CN14" s="32"/>
      <c r="CO14" s="40"/>
      <c r="CP14" s="32"/>
      <c r="CQ14" s="40"/>
      <c r="CR14" s="32"/>
      <c r="CS14" s="40"/>
      <c r="CT14" s="32"/>
      <c r="CU14" s="40"/>
    </row>
    <row r="15" spans="1:99" x14ac:dyDescent="0.3">
      <c r="A15" s="16" t="s">
        <v>187</v>
      </c>
      <c r="B15" s="4" t="s">
        <v>124</v>
      </c>
      <c r="C15" s="11">
        <v>27</v>
      </c>
      <c r="D15" s="11">
        <v>26.5</v>
      </c>
      <c r="E15" s="11">
        <v>23.5</v>
      </c>
      <c r="F15" s="11">
        <v>29.5</v>
      </c>
      <c r="G15" s="11"/>
      <c r="H15" s="11"/>
      <c r="I15" s="11"/>
      <c r="J15" s="11"/>
      <c r="K15" s="11"/>
      <c r="L15" s="11"/>
      <c r="M15" s="11"/>
      <c r="N15" s="15">
        <f>(PI()/4)*((E15)^2)*F15</f>
        <v>12795.216004219104</v>
      </c>
      <c r="O15" s="52"/>
      <c r="P15" s="32">
        <v>12</v>
      </c>
      <c r="Q15" s="40">
        <f>(P15*125000)/(5*13.5)</f>
        <v>22222.222222222223</v>
      </c>
      <c r="R15" s="32">
        <f>+P15*$N15</f>
        <v>153542.59205062926</v>
      </c>
      <c r="S15" s="40">
        <f>(R15*125000)/(5*13.5)</f>
        <v>284338133.42709124</v>
      </c>
      <c r="T15" s="41"/>
      <c r="U15" s="41"/>
      <c r="V15" s="32"/>
      <c r="W15" s="32"/>
      <c r="X15" s="32"/>
      <c r="Y15" s="40"/>
      <c r="Z15" s="32"/>
      <c r="AA15" s="40"/>
      <c r="AB15" s="32"/>
      <c r="AC15" s="40"/>
      <c r="AD15" s="32"/>
      <c r="AE15" s="40"/>
      <c r="AF15" s="32"/>
      <c r="AG15" s="40"/>
      <c r="AH15" s="32"/>
      <c r="AI15" s="40"/>
      <c r="AJ15" s="32">
        <v>4212</v>
      </c>
      <c r="AK15" s="40">
        <f>(AJ15*125000)/(5*13.5)</f>
        <v>7800000</v>
      </c>
      <c r="AL15" s="32">
        <f>+AJ15*$N15</f>
        <v>53893449.809770867</v>
      </c>
      <c r="AM15" s="40">
        <f>(AL15*125000)/(5*13.5)</f>
        <v>99802684832.909012</v>
      </c>
      <c r="AN15" s="32"/>
      <c r="AO15" s="40"/>
      <c r="AP15" s="32"/>
      <c r="AQ15" s="40"/>
      <c r="AR15" s="32"/>
      <c r="AS15" s="40"/>
      <c r="AT15" s="32"/>
      <c r="AU15" s="40"/>
      <c r="AV15" s="32"/>
      <c r="AW15" s="40"/>
      <c r="AX15" s="32"/>
      <c r="AY15" s="40"/>
      <c r="AZ15" s="32">
        <v>301.25</v>
      </c>
      <c r="BA15" s="40">
        <f>(AZ15*125000)/(5*13.5)</f>
        <v>557870.37037037034</v>
      </c>
      <c r="BB15" s="32">
        <f>+AZ15*$N15</f>
        <v>3854558.8212710051</v>
      </c>
      <c r="BC15" s="40">
        <f>(BB15*125000)/(5*13.5)</f>
        <v>7138071891.2426014</v>
      </c>
      <c r="BD15" s="32"/>
      <c r="BE15" s="40"/>
      <c r="BF15" s="32"/>
      <c r="BG15" s="40"/>
      <c r="BH15" s="32"/>
      <c r="BI15" s="40"/>
      <c r="BJ15" s="32"/>
      <c r="BK15" s="40"/>
      <c r="BL15" s="32"/>
      <c r="BM15" s="40"/>
      <c r="BN15" s="32"/>
      <c r="BO15" s="40"/>
      <c r="BP15" s="32"/>
      <c r="BQ15" s="40"/>
      <c r="BR15" s="32"/>
      <c r="BS15" s="40"/>
      <c r="BT15" s="32"/>
      <c r="BU15" s="40"/>
      <c r="BV15" s="32"/>
      <c r="BW15" s="40"/>
      <c r="BX15" s="32"/>
      <c r="BY15" s="40"/>
      <c r="BZ15" s="32"/>
      <c r="CA15" s="40"/>
      <c r="CB15" s="32">
        <v>847</v>
      </c>
      <c r="CC15" s="40">
        <f>(CB15*125000)/(5*13.5)</f>
        <v>1568518.5185185184</v>
      </c>
      <c r="CD15" s="32">
        <f>+CB15*$N15</f>
        <v>10837547.955573581</v>
      </c>
      <c r="CE15" s="40">
        <f>(CD15*125000)/(5*13.5)</f>
        <v>20069533251.062187</v>
      </c>
      <c r="CF15" s="32"/>
      <c r="CG15" s="40"/>
      <c r="CH15" s="32"/>
      <c r="CI15" s="40"/>
      <c r="CJ15" s="32">
        <v>271</v>
      </c>
      <c r="CK15" s="40">
        <f>(CJ15*125000)/(5*13.5)</f>
        <v>501851.85185185185</v>
      </c>
      <c r="CL15" s="32">
        <f>+CJ15*$N15</f>
        <v>3467503.5371433771</v>
      </c>
      <c r="CM15" s="40">
        <f>(CL15*125000)/(5*13.5)</f>
        <v>6421302846.5618095</v>
      </c>
      <c r="CN15" s="32"/>
      <c r="CO15" s="40"/>
      <c r="CP15" s="32"/>
      <c r="CQ15" s="40"/>
      <c r="CR15" s="32"/>
      <c r="CS15" s="40"/>
      <c r="CT15" s="32"/>
      <c r="CU15" s="40"/>
    </row>
    <row r="16" spans="1:99" x14ac:dyDescent="0.3">
      <c r="A16" s="16" t="s">
        <v>188</v>
      </c>
      <c r="B16" s="4" t="s">
        <v>124</v>
      </c>
      <c r="C16" s="11" t="s">
        <v>126</v>
      </c>
      <c r="D16" s="11"/>
      <c r="E16" s="11">
        <v>175</v>
      </c>
      <c r="F16" s="11">
        <v>9.5</v>
      </c>
      <c r="G16" s="11"/>
      <c r="H16" s="11"/>
      <c r="I16" s="11"/>
      <c r="J16" s="11"/>
      <c r="K16" s="11"/>
      <c r="L16" s="11"/>
      <c r="M16" s="11"/>
      <c r="N16" s="15">
        <f>(PI()/4)*((E16)^2)*F16</f>
        <v>228501.77816344509</v>
      </c>
      <c r="O16" s="52"/>
      <c r="P16" s="32"/>
      <c r="Q16" s="40"/>
      <c r="R16" s="32"/>
      <c r="S16" s="40"/>
      <c r="T16" s="41"/>
      <c r="U16" s="41"/>
      <c r="V16" s="32"/>
      <c r="W16" s="32"/>
      <c r="X16" s="32"/>
      <c r="Y16" s="40"/>
      <c r="Z16" s="32"/>
      <c r="AA16" s="40"/>
      <c r="AB16" s="32"/>
      <c r="AC16" s="40"/>
      <c r="AD16" s="32"/>
      <c r="AE16" s="40"/>
      <c r="AF16" s="32"/>
      <c r="AG16" s="40"/>
      <c r="AH16" s="32"/>
      <c r="AI16" s="40"/>
      <c r="AJ16" s="32"/>
      <c r="AK16" s="40"/>
      <c r="AL16" s="32"/>
      <c r="AM16" s="40"/>
      <c r="AN16" s="32"/>
      <c r="AO16" s="40"/>
      <c r="AP16" s="32"/>
      <c r="AQ16" s="40"/>
      <c r="AR16" s="32"/>
      <c r="AS16" s="40"/>
      <c r="AT16" s="32"/>
      <c r="AU16" s="40"/>
      <c r="AV16" s="32"/>
      <c r="AW16" s="40"/>
      <c r="AX16" s="32"/>
      <c r="AY16" s="40"/>
      <c r="AZ16" s="32"/>
      <c r="BA16" s="40"/>
      <c r="BB16" s="32"/>
      <c r="BC16" s="40"/>
      <c r="BD16" s="32"/>
      <c r="BE16" s="40"/>
      <c r="BF16" s="32"/>
      <c r="BG16" s="40"/>
      <c r="BH16" s="32"/>
      <c r="BI16" s="40"/>
      <c r="BJ16" s="32"/>
      <c r="BK16" s="40"/>
      <c r="BL16" s="32"/>
      <c r="BM16" s="40"/>
      <c r="BN16" s="32"/>
      <c r="BO16" s="40"/>
      <c r="BP16" s="32"/>
      <c r="BQ16" s="40"/>
      <c r="BR16" s="32"/>
      <c r="BS16" s="40"/>
      <c r="BT16" s="32"/>
      <c r="BU16" s="40"/>
      <c r="BV16" s="32"/>
      <c r="BW16" s="40"/>
      <c r="BX16" s="32"/>
      <c r="BY16" s="40"/>
      <c r="BZ16" s="32"/>
      <c r="CA16" s="40"/>
      <c r="CB16" s="32"/>
      <c r="CC16" s="40"/>
      <c r="CD16" s="32"/>
      <c r="CE16" s="40"/>
      <c r="CF16" s="32"/>
      <c r="CG16" s="40"/>
      <c r="CH16" s="32"/>
      <c r="CI16" s="40"/>
      <c r="CJ16" s="32"/>
      <c r="CK16" s="40"/>
      <c r="CL16" s="32"/>
      <c r="CM16" s="40"/>
      <c r="CN16" s="32"/>
      <c r="CO16" s="40"/>
      <c r="CP16" s="32"/>
      <c r="CQ16" s="40"/>
      <c r="CR16" s="32"/>
      <c r="CS16" s="40"/>
      <c r="CT16" s="32"/>
      <c r="CU16" s="40"/>
    </row>
    <row r="17" spans="1:99" ht="15" thickBot="1" x14ac:dyDescent="0.35">
      <c r="A17" s="16" t="s">
        <v>189</v>
      </c>
      <c r="B17" s="4" t="s">
        <v>124</v>
      </c>
      <c r="C17" s="11"/>
      <c r="D17" s="11"/>
      <c r="E17" s="11">
        <v>24</v>
      </c>
      <c r="F17" s="11">
        <v>32.799999999999997</v>
      </c>
      <c r="G17" s="11"/>
      <c r="H17" s="11"/>
      <c r="I17" s="11"/>
      <c r="J17" s="11"/>
      <c r="K17" s="11"/>
      <c r="L17" s="11"/>
      <c r="M17" s="11"/>
      <c r="N17" s="15">
        <f>(PI()/4)*((E17)^2)*F17</f>
        <v>14838.370421435309</v>
      </c>
      <c r="O17" s="52"/>
      <c r="P17" s="32"/>
      <c r="Q17" s="40"/>
      <c r="R17" s="32"/>
      <c r="S17" s="40"/>
      <c r="T17" s="41"/>
      <c r="U17" s="41"/>
      <c r="V17" s="32"/>
      <c r="W17" s="32"/>
      <c r="X17" s="32"/>
      <c r="Y17" s="40"/>
      <c r="Z17" s="32"/>
      <c r="AA17" s="40"/>
      <c r="AB17" s="32"/>
      <c r="AC17" s="40"/>
      <c r="AD17" s="32"/>
      <c r="AE17" s="40"/>
      <c r="AF17" s="32"/>
      <c r="AG17" s="40"/>
      <c r="AH17" s="32"/>
      <c r="AI17" s="40"/>
      <c r="AJ17" s="32"/>
      <c r="AK17" s="40"/>
      <c r="AL17" s="32"/>
      <c r="AM17" s="40"/>
      <c r="AN17" s="32"/>
      <c r="AO17" s="40"/>
      <c r="AP17" s="32"/>
      <c r="AQ17" s="40"/>
      <c r="AR17" s="32"/>
      <c r="AS17" s="40"/>
      <c r="AT17" s="32"/>
      <c r="AU17" s="40"/>
      <c r="AV17" s="32"/>
      <c r="AW17" s="40"/>
      <c r="AX17" s="32"/>
      <c r="AY17" s="40"/>
      <c r="AZ17" s="32"/>
      <c r="BA17" s="40"/>
      <c r="BB17" s="32"/>
      <c r="BC17" s="40"/>
      <c r="BD17" s="32"/>
      <c r="BE17" s="40"/>
      <c r="BF17" s="32"/>
      <c r="BG17" s="40"/>
      <c r="BH17" s="32"/>
      <c r="BI17" s="40"/>
      <c r="BJ17" s="32"/>
      <c r="BK17" s="40"/>
      <c r="BL17" s="32"/>
      <c r="BM17" s="40"/>
      <c r="BN17" s="32"/>
      <c r="BO17" s="40"/>
      <c r="BP17" s="32"/>
      <c r="BQ17" s="40"/>
      <c r="BR17" s="32"/>
      <c r="BS17" s="40"/>
      <c r="BT17" s="32"/>
      <c r="BU17" s="40"/>
      <c r="BV17" s="32"/>
      <c r="BW17" s="40"/>
      <c r="BX17" s="32"/>
      <c r="BY17" s="40"/>
      <c r="BZ17" s="32"/>
      <c r="CA17" s="40"/>
      <c r="CB17" s="32"/>
      <c r="CC17" s="40"/>
      <c r="CD17" s="32"/>
      <c r="CE17" s="40"/>
      <c r="CF17" s="32"/>
      <c r="CG17" s="40"/>
      <c r="CH17" s="32"/>
      <c r="CI17" s="40"/>
      <c r="CJ17" s="32"/>
      <c r="CK17" s="40"/>
      <c r="CL17" s="32"/>
      <c r="CM17" s="40"/>
      <c r="CN17" s="32"/>
      <c r="CO17" s="40"/>
      <c r="CP17" s="32"/>
      <c r="CQ17" s="40"/>
      <c r="CR17" s="32"/>
      <c r="CS17" s="40"/>
      <c r="CT17" s="32"/>
      <c r="CU17" s="40"/>
    </row>
    <row r="18" spans="1:99" ht="15" thickBot="1" x14ac:dyDescent="0.35">
      <c r="A18" s="9" t="s">
        <v>135</v>
      </c>
      <c r="B18" s="10" t="s">
        <v>145</v>
      </c>
      <c r="C18" s="11" t="s">
        <v>146</v>
      </c>
      <c r="D18" s="11" t="s">
        <v>147</v>
      </c>
      <c r="E18" s="11" t="s">
        <v>148</v>
      </c>
      <c r="F18" s="11" t="s">
        <v>149</v>
      </c>
      <c r="G18" s="11" t="s">
        <v>151</v>
      </c>
      <c r="H18" s="11" t="s">
        <v>152</v>
      </c>
      <c r="I18" s="11" t="s">
        <v>153</v>
      </c>
      <c r="J18" s="11" t="s">
        <v>154</v>
      </c>
      <c r="K18" s="11" t="s">
        <v>155</v>
      </c>
      <c r="L18" s="11" t="s">
        <v>150</v>
      </c>
      <c r="M18" s="11" t="s">
        <v>156</v>
      </c>
      <c r="N18" s="12" t="s">
        <v>157</v>
      </c>
      <c r="O18" s="51"/>
      <c r="P18" s="32"/>
      <c r="Q18" s="40"/>
      <c r="R18" s="32"/>
      <c r="S18" s="40"/>
      <c r="T18" s="41"/>
      <c r="U18" s="41"/>
      <c r="V18" s="32"/>
      <c r="W18" s="32"/>
      <c r="X18" s="32"/>
      <c r="Y18" s="40"/>
      <c r="Z18" s="32"/>
      <c r="AA18" s="40"/>
      <c r="AB18" s="32"/>
      <c r="AC18" s="40"/>
      <c r="AD18" s="32"/>
      <c r="AE18" s="40"/>
      <c r="AF18" s="32"/>
      <c r="AG18" s="40"/>
      <c r="AH18" s="32"/>
      <c r="AI18" s="40"/>
      <c r="AJ18" s="32"/>
      <c r="AK18" s="40"/>
      <c r="AL18" s="32"/>
      <c r="AM18" s="40"/>
      <c r="AN18" s="32"/>
      <c r="AO18" s="40"/>
      <c r="AP18" s="32"/>
      <c r="AQ18" s="40"/>
      <c r="AR18" s="32"/>
      <c r="AS18" s="40"/>
      <c r="AT18" s="32"/>
      <c r="AU18" s="40"/>
      <c r="AV18" s="32"/>
      <c r="AW18" s="40"/>
      <c r="AX18" s="32"/>
      <c r="AY18" s="40"/>
      <c r="AZ18" s="32"/>
      <c r="BA18" s="40"/>
      <c r="BB18" s="32"/>
      <c r="BC18" s="40"/>
      <c r="BD18" s="32"/>
      <c r="BE18" s="40"/>
      <c r="BF18" s="32"/>
      <c r="BG18" s="40"/>
      <c r="BH18" s="32"/>
      <c r="BI18" s="40"/>
      <c r="BJ18" s="32"/>
      <c r="BK18" s="40"/>
      <c r="BL18" s="32"/>
      <c r="BM18" s="40"/>
      <c r="BN18" s="32"/>
      <c r="BO18" s="40"/>
      <c r="BP18" s="32"/>
      <c r="BQ18" s="40"/>
      <c r="BR18" s="32"/>
      <c r="BS18" s="40"/>
      <c r="BT18" s="32"/>
      <c r="BU18" s="40"/>
      <c r="BV18" s="32"/>
      <c r="BW18" s="40"/>
      <c r="BX18" s="32"/>
      <c r="BY18" s="40"/>
      <c r="BZ18" s="32"/>
      <c r="CA18" s="40"/>
      <c r="CB18" s="32"/>
      <c r="CC18" s="40"/>
      <c r="CD18" s="32"/>
      <c r="CE18" s="40"/>
      <c r="CF18" s="32"/>
      <c r="CG18" s="40"/>
      <c r="CH18" s="32"/>
      <c r="CI18" s="40"/>
      <c r="CJ18" s="32"/>
      <c r="CK18" s="40"/>
      <c r="CL18" s="32"/>
      <c r="CM18" s="40"/>
      <c r="CN18" s="32"/>
      <c r="CO18" s="40"/>
      <c r="CP18" s="32"/>
      <c r="CQ18" s="40"/>
      <c r="CR18" s="32"/>
      <c r="CS18" s="40"/>
      <c r="CT18" s="32"/>
      <c r="CU18" s="40"/>
    </row>
    <row r="19" spans="1:99" x14ac:dyDescent="0.3">
      <c r="A19" s="18" t="s">
        <v>190</v>
      </c>
      <c r="B19" s="4" t="s">
        <v>127</v>
      </c>
      <c r="C19" s="11"/>
      <c r="D19" s="11"/>
      <c r="E19" s="11"/>
      <c r="F19" s="11"/>
      <c r="G19" s="11">
        <v>14</v>
      </c>
      <c r="H19" s="11">
        <v>9</v>
      </c>
      <c r="I19" s="11">
        <v>9</v>
      </c>
      <c r="J19" s="11"/>
      <c r="K19" s="11"/>
      <c r="L19" s="11"/>
      <c r="M19" s="11"/>
      <c r="N19" s="15">
        <f>2*((PI()/12)*(G19)*(((H19^2)+(H19))*((I19^2)+(I19))))</f>
        <v>59376.101152847084</v>
      </c>
      <c r="O19" s="52"/>
      <c r="P19" s="32"/>
      <c r="Q19" s="40"/>
      <c r="R19" s="32"/>
      <c r="S19" s="40"/>
      <c r="T19" s="41"/>
      <c r="U19" s="41"/>
      <c r="V19" s="32"/>
      <c r="W19" s="32"/>
      <c r="X19" s="32">
        <v>21</v>
      </c>
      <c r="Y19" s="40">
        <f>(X19*125000)/(5*13.5)</f>
        <v>38888.888888888891</v>
      </c>
      <c r="Z19" s="32">
        <f>+X19*$N19</f>
        <v>1246898.1242097889</v>
      </c>
      <c r="AA19" s="40">
        <f>(Z19*125000)/(5*13.5)</f>
        <v>2309070600.3884978</v>
      </c>
      <c r="AB19" s="32"/>
      <c r="AC19" s="40"/>
      <c r="AD19" s="32"/>
      <c r="AE19" s="40"/>
      <c r="AF19" s="32"/>
      <c r="AG19" s="40"/>
      <c r="AH19" s="32"/>
      <c r="AI19" s="40"/>
      <c r="AJ19" s="32"/>
      <c r="AK19" s="40"/>
      <c r="AL19" s="32"/>
      <c r="AM19" s="40"/>
      <c r="AN19" s="32"/>
      <c r="AO19" s="40"/>
      <c r="AP19" s="32"/>
      <c r="AQ19" s="40"/>
      <c r="AR19" s="32"/>
      <c r="AS19" s="40"/>
      <c r="AT19" s="32"/>
      <c r="AU19" s="40"/>
      <c r="AV19" s="32"/>
      <c r="AW19" s="40"/>
      <c r="AX19" s="32"/>
      <c r="AY19" s="40"/>
      <c r="AZ19" s="32"/>
      <c r="BA19" s="40"/>
      <c r="BB19" s="32"/>
      <c r="BC19" s="40"/>
      <c r="BD19" s="32"/>
      <c r="BE19" s="40"/>
      <c r="BF19" s="32"/>
      <c r="BG19" s="40"/>
      <c r="BH19" s="32"/>
      <c r="BI19" s="40"/>
      <c r="BJ19" s="32"/>
      <c r="BK19" s="40"/>
      <c r="BL19" s="32"/>
      <c r="BM19" s="40"/>
      <c r="BN19" s="32"/>
      <c r="BO19" s="40"/>
      <c r="BP19" s="32"/>
      <c r="BQ19" s="40"/>
      <c r="BR19" s="32"/>
      <c r="BS19" s="40"/>
      <c r="BT19" s="32"/>
      <c r="BU19" s="40"/>
      <c r="BV19" s="32"/>
      <c r="BW19" s="40"/>
      <c r="BX19" s="32"/>
      <c r="BY19" s="40"/>
      <c r="BZ19" s="32"/>
      <c r="CA19" s="40"/>
      <c r="CB19" s="32"/>
      <c r="CC19" s="40"/>
      <c r="CD19" s="32"/>
      <c r="CE19" s="40"/>
      <c r="CF19" s="32"/>
      <c r="CG19" s="40"/>
      <c r="CH19" s="32"/>
      <c r="CI19" s="40"/>
      <c r="CJ19" s="32"/>
      <c r="CK19" s="40"/>
      <c r="CL19" s="32"/>
      <c r="CM19" s="40"/>
      <c r="CN19" s="32"/>
      <c r="CO19" s="40"/>
      <c r="CP19" s="32"/>
      <c r="CQ19" s="40"/>
      <c r="CR19" s="32"/>
      <c r="CS19" s="40"/>
      <c r="CT19" s="32"/>
      <c r="CU19" s="40"/>
    </row>
    <row r="20" spans="1:99" ht="15" thickBot="1" x14ac:dyDescent="0.35">
      <c r="A20" s="19" t="s">
        <v>191</v>
      </c>
      <c r="B20" s="4" t="s">
        <v>128</v>
      </c>
      <c r="C20" s="11"/>
      <c r="D20" s="11"/>
      <c r="E20" s="11"/>
      <c r="F20" s="11">
        <v>22.5</v>
      </c>
      <c r="G20" s="11"/>
      <c r="H20" s="11"/>
      <c r="I20" s="11">
        <v>10</v>
      </c>
      <c r="J20" s="11">
        <v>12.5</v>
      </c>
      <c r="K20" s="11">
        <v>7</v>
      </c>
      <c r="L20" s="11"/>
      <c r="M20" s="11"/>
      <c r="N20" s="15">
        <f>(PI()/6)*J20*K20*F20</f>
        <v>1030.8350894591508</v>
      </c>
      <c r="O20" s="52"/>
      <c r="P20" s="32"/>
      <c r="Q20" s="40"/>
      <c r="R20" s="32"/>
      <c r="S20" s="40"/>
      <c r="T20" s="41"/>
      <c r="U20" s="41"/>
      <c r="V20" s="32"/>
      <c r="W20" s="32"/>
      <c r="X20" s="32"/>
      <c r="Y20" s="40"/>
      <c r="Z20" s="32"/>
      <c r="AA20" s="40"/>
      <c r="AB20" s="32"/>
      <c r="AC20" s="40"/>
      <c r="AD20" s="32"/>
      <c r="AE20" s="40"/>
      <c r="AF20" s="32"/>
      <c r="AG20" s="40"/>
      <c r="AH20" s="32"/>
      <c r="AI20" s="40"/>
      <c r="AJ20" s="32"/>
      <c r="AK20" s="40"/>
      <c r="AL20" s="32"/>
      <c r="AM20" s="40"/>
      <c r="AN20" s="32"/>
      <c r="AO20" s="40"/>
      <c r="AP20" s="32"/>
      <c r="AQ20" s="40"/>
      <c r="AR20" s="32"/>
      <c r="AS20" s="40"/>
      <c r="AT20" s="32"/>
      <c r="AU20" s="40"/>
      <c r="AV20" s="32"/>
      <c r="AW20" s="40"/>
      <c r="AX20" s="32"/>
      <c r="AY20" s="40"/>
      <c r="AZ20" s="32"/>
      <c r="BA20" s="40"/>
      <c r="BB20" s="32"/>
      <c r="BC20" s="40"/>
      <c r="BD20" s="32"/>
      <c r="BE20" s="40"/>
      <c r="BF20" s="32"/>
      <c r="BG20" s="40"/>
      <c r="BH20" s="32"/>
      <c r="BI20" s="40"/>
      <c r="BJ20" s="32"/>
      <c r="BK20" s="40"/>
      <c r="BL20" s="32"/>
      <c r="BM20" s="40"/>
      <c r="BN20" s="32"/>
      <c r="BO20" s="40"/>
      <c r="BP20" s="32"/>
      <c r="BQ20" s="40"/>
      <c r="BR20" s="32"/>
      <c r="BS20" s="40"/>
      <c r="BT20" s="32"/>
      <c r="BU20" s="40"/>
      <c r="BV20" s="32"/>
      <c r="BW20" s="40"/>
      <c r="BX20" s="32"/>
      <c r="BY20" s="40"/>
      <c r="BZ20" s="32"/>
      <c r="CA20" s="40"/>
      <c r="CB20" s="32"/>
      <c r="CC20" s="40"/>
      <c r="CD20" s="32"/>
      <c r="CE20" s="40"/>
      <c r="CF20" s="32"/>
      <c r="CG20" s="40"/>
      <c r="CH20" s="32"/>
      <c r="CI20" s="40"/>
      <c r="CJ20" s="32"/>
      <c r="CK20" s="40"/>
      <c r="CL20" s="32"/>
      <c r="CM20" s="40"/>
      <c r="CN20" s="32"/>
      <c r="CO20" s="40"/>
      <c r="CP20" s="32"/>
      <c r="CQ20" s="40"/>
      <c r="CR20" s="32"/>
      <c r="CS20" s="40"/>
      <c r="CT20" s="32"/>
      <c r="CU20" s="40"/>
    </row>
    <row r="21" spans="1:99" ht="15.6" thickTop="1" thickBot="1" x14ac:dyDescent="0.35">
      <c r="A21" s="9" t="s">
        <v>136</v>
      </c>
      <c r="B21" s="10" t="s">
        <v>145</v>
      </c>
      <c r="C21" s="11" t="s">
        <v>146</v>
      </c>
      <c r="D21" s="11" t="s">
        <v>147</v>
      </c>
      <c r="E21" s="11" t="s">
        <v>148</v>
      </c>
      <c r="F21" s="11" t="s">
        <v>149</v>
      </c>
      <c r="G21" s="11" t="s">
        <v>151</v>
      </c>
      <c r="H21" s="11" t="s">
        <v>152</v>
      </c>
      <c r="I21" s="11" t="s">
        <v>153</v>
      </c>
      <c r="J21" s="11" t="s">
        <v>154</v>
      </c>
      <c r="K21" s="11" t="s">
        <v>155</v>
      </c>
      <c r="L21" s="11" t="s">
        <v>150</v>
      </c>
      <c r="M21" s="11" t="s">
        <v>156</v>
      </c>
      <c r="N21" s="12" t="s">
        <v>157</v>
      </c>
      <c r="O21" s="51"/>
      <c r="P21" s="32"/>
      <c r="Q21" s="40"/>
      <c r="R21" s="32"/>
      <c r="S21" s="40"/>
      <c r="T21" s="41"/>
      <c r="U21" s="41"/>
      <c r="V21" s="32"/>
      <c r="W21" s="32"/>
      <c r="X21" s="32"/>
      <c r="Y21" s="40"/>
      <c r="Z21" s="32"/>
      <c r="AA21" s="40"/>
      <c r="AB21" s="32"/>
      <c r="AC21" s="40"/>
      <c r="AD21" s="32"/>
      <c r="AE21" s="40"/>
      <c r="AF21" s="32"/>
      <c r="AG21" s="40"/>
      <c r="AH21" s="32"/>
      <c r="AI21" s="40"/>
      <c r="AJ21" s="32"/>
      <c r="AK21" s="40"/>
      <c r="AL21" s="32"/>
      <c r="AM21" s="40"/>
      <c r="AN21" s="32"/>
      <c r="AO21" s="40"/>
      <c r="AP21" s="32"/>
      <c r="AQ21" s="40"/>
      <c r="AR21" s="32"/>
      <c r="AS21" s="40"/>
      <c r="AT21" s="32"/>
      <c r="AU21" s="40"/>
      <c r="AV21" s="32"/>
      <c r="AW21" s="40"/>
      <c r="AX21" s="32"/>
      <c r="AY21" s="40"/>
      <c r="AZ21" s="32"/>
      <c r="BA21" s="40"/>
      <c r="BB21" s="32"/>
      <c r="BC21" s="40"/>
      <c r="BD21" s="32"/>
      <c r="BE21" s="40"/>
      <c r="BF21" s="32"/>
      <c r="BG21" s="40"/>
      <c r="BH21" s="32"/>
      <c r="BI21" s="40"/>
      <c r="BJ21" s="32"/>
      <c r="BK21" s="40"/>
      <c r="BL21" s="32"/>
      <c r="BM21" s="40"/>
      <c r="BN21" s="32"/>
      <c r="BO21" s="40"/>
      <c r="BP21" s="32"/>
      <c r="BQ21" s="40"/>
      <c r="BR21" s="32"/>
      <c r="BS21" s="40"/>
      <c r="BT21" s="32"/>
      <c r="BU21" s="40"/>
      <c r="BV21" s="32"/>
      <c r="BW21" s="40"/>
      <c r="BX21" s="32"/>
      <c r="BY21" s="40"/>
      <c r="BZ21" s="32"/>
      <c r="CA21" s="40"/>
      <c r="CB21" s="32"/>
      <c r="CC21" s="40"/>
      <c r="CD21" s="32"/>
      <c r="CE21" s="40"/>
      <c r="CF21" s="32"/>
      <c r="CG21" s="40"/>
      <c r="CH21" s="32"/>
      <c r="CI21" s="40"/>
      <c r="CJ21" s="32"/>
      <c r="CK21" s="40"/>
      <c r="CL21" s="32"/>
      <c r="CM21" s="40"/>
      <c r="CN21" s="32"/>
      <c r="CO21" s="40"/>
      <c r="CP21" s="32"/>
      <c r="CQ21" s="40"/>
      <c r="CR21" s="32"/>
      <c r="CS21" s="40"/>
      <c r="CT21" s="32"/>
      <c r="CU21" s="40"/>
    </row>
    <row r="22" spans="1:99" x14ac:dyDescent="0.3">
      <c r="A22" s="20" t="s">
        <v>192</v>
      </c>
      <c r="B22" s="8" t="s">
        <v>129</v>
      </c>
      <c r="C22" s="11">
        <v>3</v>
      </c>
      <c r="D22" s="11">
        <v>5</v>
      </c>
      <c r="E22" s="11"/>
      <c r="F22" s="11">
        <v>10</v>
      </c>
      <c r="G22" s="11"/>
      <c r="H22" s="11"/>
      <c r="I22" s="11"/>
      <c r="J22" s="11">
        <v>3</v>
      </c>
      <c r="K22" s="11">
        <v>5</v>
      </c>
      <c r="L22" s="11"/>
      <c r="M22" s="11">
        <v>5</v>
      </c>
      <c r="N22" s="15">
        <f>(PI()/4)*J22*K22*M22</f>
        <v>58.90486225480862</v>
      </c>
      <c r="O22" s="52"/>
      <c r="P22" s="32">
        <v>163</v>
      </c>
      <c r="Q22" s="40">
        <f>(P22*125000)/(5*13.5)</f>
        <v>301851.85185185185</v>
      </c>
      <c r="R22" s="32">
        <f>+P22*$N22</f>
        <v>9601.4925475338059</v>
      </c>
      <c r="S22" s="40">
        <f>(R22*125000)/(5*13.5)</f>
        <v>17780541.754692234</v>
      </c>
      <c r="T22" s="41"/>
      <c r="U22" s="41"/>
      <c r="V22" s="32"/>
      <c r="W22" s="32"/>
      <c r="X22" s="32"/>
      <c r="Y22" s="40"/>
      <c r="Z22" s="32"/>
      <c r="AA22" s="40"/>
      <c r="AB22" s="32"/>
      <c r="AC22" s="40"/>
      <c r="AD22" s="32"/>
      <c r="AE22" s="40"/>
      <c r="AF22" s="32">
        <v>18</v>
      </c>
      <c r="AG22" s="40">
        <f>(AF22*125000)/(5*13.5)</f>
        <v>33333.333333333336</v>
      </c>
      <c r="AH22" s="32">
        <f>+AF22*$N22</f>
        <v>1060.2875205865553</v>
      </c>
      <c r="AI22" s="40">
        <f>(AH22*125000)/(5*13.5)</f>
        <v>1963495.4084936208</v>
      </c>
      <c r="AJ22" s="32"/>
      <c r="AK22" s="40"/>
      <c r="AL22" s="32"/>
      <c r="AM22" s="40"/>
      <c r="AN22" s="32"/>
      <c r="AO22" s="40"/>
      <c r="AP22" s="32"/>
      <c r="AQ22" s="40"/>
      <c r="AR22" s="32"/>
      <c r="AS22" s="40"/>
      <c r="AT22" s="32"/>
      <c r="AU22" s="40"/>
      <c r="AV22" s="32">
        <v>17</v>
      </c>
      <c r="AW22" s="40">
        <f>(AV22*125000)/(5*13.5)</f>
        <v>31481.481481481482</v>
      </c>
      <c r="AX22" s="32">
        <f>+AV22*$N22</f>
        <v>1001.3826583317466</v>
      </c>
      <c r="AY22" s="40">
        <f>(AX22*125000)/(5*13.5)</f>
        <v>1854412.3302439752</v>
      </c>
      <c r="AZ22" s="32"/>
      <c r="BA22" s="40"/>
      <c r="BB22" s="32"/>
      <c r="BC22" s="40"/>
      <c r="BD22" s="32"/>
      <c r="BE22" s="40"/>
      <c r="BF22" s="32"/>
      <c r="BG22" s="40"/>
      <c r="BH22" s="32"/>
      <c r="BI22" s="40"/>
      <c r="BJ22" s="32"/>
      <c r="BK22" s="40"/>
      <c r="BL22" s="32"/>
      <c r="BM22" s="40"/>
      <c r="BN22" s="32"/>
      <c r="BO22" s="40"/>
      <c r="BP22" s="32"/>
      <c r="BQ22" s="40"/>
      <c r="BR22" s="32"/>
      <c r="BS22" s="40"/>
      <c r="BT22" s="32"/>
      <c r="BU22" s="40"/>
      <c r="BV22" s="32"/>
      <c r="BW22" s="40"/>
      <c r="BX22" s="32"/>
      <c r="BY22" s="40"/>
      <c r="BZ22" s="32"/>
      <c r="CA22" s="40"/>
      <c r="CB22" s="32"/>
      <c r="CC22" s="40"/>
      <c r="CD22" s="32"/>
      <c r="CE22" s="40"/>
      <c r="CF22" s="32"/>
      <c r="CG22" s="40"/>
      <c r="CH22" s="32"/>
      <c r="CI22" s="40"/>
      <c r="CJ22" s="32"/>
      <c r="CK22" s="40"/>
      <c r="CL22" s="32"/>
      <c r="CM22" s="40"/>
      <c r="CN22" s="32">
        <v>117</v>
      </c>
      <c r="CO22" s="40">
        <f>(CN22*125000)/(5*13.5)</f>
        <v>216666.66666666666</v>
      </c>
      <c r="CP22" s="32">
        <f>+CN22*$N22</f>
        <v>6891.8688838126081</v>
      </c>
      <c r="CQ22" s="40">
        <f>(CP22*125000)/(5*13.5)</f>
        <v>12762720.155208534</v>
      </c>
      <c r="CR22" s="32">
        <v>58</v>
      </c>
      <c r="CS22" s="40">
        <f>(CR22*125000)/(5*13.5)</f>
        <v>107407.4074074074</v>
      </c>
      <c r="CT22" s="32">
        <f>+CR22*$N22</f>
        <v>3416.4820107789001</v>
      </c>
      <c r="CU22" s="40">
        <f>(CT22*125000)/(5*13.5)</f>
        <v>6326818.5384794446</v>
      </c>
    </row>
    <row r="23" spans="1:99" x14ac:dyDescent="0.3">
      <c r="A23" s="21" t="s">
        <v>193</v>
      </c>
      <c r="B23" s="8" t="s">
        <v>129</v>
      </c>
      <c r="C23" s="11"/>
      <c r="D23" s="11"/>
      <c r="E23" s="11"/>
      <c r="F23" s="11"/>
      <c r="G23" s="11"/>
      <c r="H23" s="11"/>
      <c r="I23" s="11"/>
      <c r="J23" s="11">
        <v>3</v>
      </c>
      <c r="K23" s="11">
        <v>5</v>
      </c>
      <c r="L23" s="11"/>
      <c r="M23" s="11">
        <v>3.5</v>
      </c>
      <c r="N23" s="15">
        <f>(PI()/4)*J23*K23*M23</f>
        <v>41.23340357836603</v>
      </c>
      <c r="O23" s="52"/>
      <c r="P23" s="32"/>
      <c r="Q23" s="40"/>
      <c r="R23" s="32"/>
      <c r="S23" s="40"/>
      <c r="T23" s="41"/>
      <c r="U23" s="41"/>
      <c r="V23" s="32"/>
      <c r="W23" s="32"/>
      <c r="X23" s="32">
        <v>15</v>
      </c>
      <c r="Y23" s="40">
        <f>(X23*125000)/(5*13.5)</f>
        <v>27777.777777777777</v>
      </c>
      <c r="Z23" s="32">
        <f>+X23*$N23</f>
        <v>618.50105367549043</v>
      </c>
      <c r="AA23" s="40">
        <f>(Z23*125000)/(5*13.5)</f>
        <v>1145372.3216212785</v>
      </c>
      <c r="AB23" s="32"/>
      <c r="AC23" s="40"/>
      <c r="AD23" s="32"/>
      <c r="AE23" s="40"/>
      <c r="AF23" s="32">
        <v>311</v>
      </c>
      <c r="AG23" s="40">
        <f>(AF23*125000)/(5*13.5)</f>
        <v>575925.92592592596</v>
      </c>
      <c r="AH23" s="32">
        <f>+AF23*$N23</f>
        <v>12823.588512871835</v>
      </c>
      <c r="AI23" s="40">
        <f>(AH23*125000)/(5*13.5)</f>
        <v>23747386.13494784</v>
      </c>
      <c r="AJ23" s="32">
        <v>417</v>
      </c>
      <c r="AK23" s="40">
        <f>(AJ23*125000)/(5*13.5)</f>
        <v>772222.22222222225</v>
      </c>
      <c r="AL23" s="32">
        <f>+AJ23*$N23</f>
        <v>17194.329292178634</v>
      </c>
      <c r="AM23" s="40">
        <f>(AL23*125000)/(5*13.5)</f>
        <v>31841350.541071545</v>
      </c>
      <c r="AN23" s="32"/>
      <c r="AO23" s="40"/>
      <c r="AP23" s="32"/>
      <c r="AQ23" s="40"/>
      <c r="AR23" s="32">
        <v>56</v>
      </c>
      <c r="AS23" s="40">
        <f>(AR23*125000)/(5*13.5)</f>
        <v>103703.70370370371</v>
      </c>
      <c r="AT23" s="32">
        <f>+AR23*$N23</f>
        <v>2309.0706003884975</v>
      </c>
      <c r="AU23" s="40">
        <f>(AT23*125000)/(5*13.5)</f>
        <v>4276056.6673861062</v>
      </c>
      <c r="AV23" s="32"/>
      <c r="AW23" s="40"/>
      <c r="AX23" s="32"/>
      <c r="AY23" s="40"/>
      <c r="AZ23" s="32"/>
      <c r="BA23" s="40"/>
      <c r="BB23" s="32"/>
      <c r="BC23" s="40"/>
      <c r="BD23" s="32"/>
      <c r="BE23" s="40"/>
      <c r="BF23" s="32"/>
      <c r="BG23" s="40"/>
      <c r="BH23" s="32">
        <v>33</v>
      </c>
      <c r="BI23" s="40">
        <f>(BH23*125000)/(5*13.5)</f>
        <v>61111.111111111109</v>
      </c>
      <c r="BJ23" s="32">
        <f>+BH23*$N23</f>
        <v>1360.702318086079</v>
      </c>
      <c r="BK23" s="40">
        <f>(BJ23*125000)/(5*13.5)</f>
        <v>2519819.107566813</v>
      </c>
      <c r="BL23" s="32"/>
      <c r="BM23" s="40"/>
      <c r="BN23" s="32"/>
      <c r="BO23" s="40"/>
      <c r="BP23" s="32"/>
      <c r="BQ23" s="40"/>
      <c r="BR23" s="32"/>
      <c r="BS23" s="40"/>
      <c r="BT23" s="32">
        <v>12</v>
      </c>
      <c r="BU23" s="40">
        <f>(BT23*125000)/(5*13.5)</f>
        <v>22222.222222222223</v>
      </c>
      <c r="BV23" s="32">
        <f>+BT23*$N23</f>
        <v>494.80084294039239</v>
      </c>
      <c r="BW23" s="40">
        <f>(BV23*125000)/(5*13.5)</f>
        <v>916297.85729702294</v>
      </c>
      <c r="BX23" s="32"/>
      <c r="BY23" s="40"/>
      <c r="BZ23" s="32"/>
      <c r="CA23" s="40"/>
      <c r="CB23" s="32"/>
      <c r="CC23" s="40"/>
      <c r="CD23" s="32"/>
      <c r="CE23" s="40"/>
      <c r="CF23" s="32"/>
      <c r="CG23" s="40"/>
      <c r="CH23" s="32"/>
      <c r="CI23" s="40"/>
      <c r="CJ23" s="32"/>
      <c r="CK23" s="40"/>
      <c r="CL23" s="32"/>
      <c r="CM23" s="40"/>
      <c r="CN23" s="32"/>
      <c r="CO23" s="40"/>
      <c r="CP23" s="32"/>
      <c r="CQ23" s="40"/>
      <c r="CR23" s="32"/>
      <c r="CS23" s="40"/>
      <c r="CT23" s="32"/>
      <c r="CU23" s="40"/>
    </row>
    <row r="24" spans="1:99" x14ac:dyDescent="0.3">
      <c r="A24" s="20" t="s">
        <v>194</v>
      </c>
      <c r="B24" s="8" t="s">
        <v>129</v>
      </c>
      <c r="C24" s="11"/>
      <c r="D24" s="11"/>
      <c r="E24" s="11"/>
      <c r="F24" s="11"/>
      <c r="G24" s="11"/>
      <c r="H24" s="11"/>
      <c r="I24" s="11"/>
      <c r="J24" s="11">
        <v>7.5</v>
      </c>
      <c r="K24" s="11">
        <v>9</v>
      </c>
      <c r="L24" s="11"/>
      <c r="M24" s="11">
        <v>15.9</v>
      </c>
      <c r="N24" s="15">
        <f>(PI()/4)*J24*K24*M24</f>
        <v>842.92857886631134</v>
      </c>
      <c r="O24" s="52"/>
      <c r="P24" s="32"/>
      <c r="Q24" s="40"/>
      <c r="R24" s="32"/>
      <c r="S24" s="40"/>
      <c r="T24" s="41"/>
      <c r="U24" s="41"/>
      <c r="V24" s="32"/>
      <c r="W24" s="32"/>
      <c r="X24" s="32"/>
      <c r="Y24" s="40"/>
      <c r="Z24" s="32"/>
      <c r="AA24" s="40"/>
      <c r="AB24" s="32"/>
      <c r="AC24" s="40"/>
      <c r="AD24" s="32"/>
      <c r="AE24" s="40"/>
      <c r="AF24" s="32"/>
      <c r="AG24" s="40"/>
      <c r="AH24" s="32"/>
      <c r="AI24" s="40"/>
      <c r="AJ24" s="32"/>
      <c r="AK24" s="40"/>
      <c r="AL24" s="32"/>
      <c r="AM24" s="40"/>
      <c r="AN24" s="32"/>
      <c r="AO24" s="40"/>
      <c r="AP24" s="32"/>
      <c r="AQ24" s="40"/>
      <c r="AR24" s="32"/>
      <c r="AS24" s="40"/>
      <c r="AT24" s="32"/>
      <c r="AU24" s="40"/>
      <c r="AV24" s="32"/>
      <c r="AW24" s="40"/>
      <c r="AX24" s="32"/>
      <c r="AY24" s="40"/>
      <c r="AZ24" s="32"/>
      <c r="BA24" s="40"/>
      <c r="BB24" s="32"/>
      <c r="BC24" s="40"/>
      <c r="BD24" s="32">
        <v>277</v>
      </c>
      <c r="BE24" s="40">
        <f>(BD24*125000)/(5*13.5)</f>
        <v>512962.96296296298</v>
      </c>
      <c r="BF24" s="32">
        <f>+BD24*$N24</f>
        <v>233491.21634596825</v>
      </c>
      <c r="BG24" s="40">
        <f>(BF24*125000)/(5*13.5)</f>
        <v>432391141.3814227</v>
      </c>
      <c r="BH24" s="32"/>
      <c r="BI24" s="40"/>
      <c r="BJ24" s="32"/>
      <c r="BK24" s="40"/>
      <c r="BL24" s="32"/>
      <c r="BM24" s="40"/>
      <c r="BN24" s="32"/>
      <c r="BO24" s="40"/>
      <c r="BP24" s="32"/>
      <c r="BQ24" s="40"/>
      <c r="BR24" s="32"/>
      <c r="BS24" s="40"/>
      <c r="BT24" s="32"/>
      <c r="BU24" s="40"/>
      <c r="BV24" s="32"/>
      <c r="BW24" s="40"/>
      <c r="BX24" s="32"/>
      <c r="BY24" s="40"/>
      <c r="BZ24" s="32"/>
      <c r="CA24" s="40"/>
      <c r="CB24" s="32"/>
      <c r="CC24" s="40"/>
      <c r="CD24" s="32"/>
      <c r="CE24" s="40"/>
      <c r="CF24" s="32"/>
      <c r="CG24" s="40"/>
      <c r="CH24" s="32"/>
      <c r="CI24" s="40"/>
      <c r="CJ24" s="32"/>
      <c r="CK24" s="40"/>
      <c r="CL24" s="32"/>
      <c r="CM24" s="40"/>
      <c r="CN24" s="32"/>
      <c r="CO24" s="40"/>
      <c r="CP24" s="32"/>
      <c r="CQ24" s="40"/>
      <c r="CR24" s="32"/>
      <c r="CS24" s="40"/>
      <c r="CT24" s="32"/>
      <c r="CU24" s="40"/>
    </row>
    <row r="25" spans="1:99" x14ac:dyDescent="0.3">
      <c r="A25" s="20" t="s">
        <v>195</v>
      </c>
      <c r="B25" s="8" t="s">
        <v>129</v>
      </c>
      <c r="C25" s="11"/>
      <c r="D25" s="11"/>
      <c r="E25" s="11"/>
      <c r="F25" s="11"/>
      <c r="G25" s="11"/>
      <c r="H25" s="11"/>
      <c r="I25" s="11"/>
      <c r="J25" s="11">
        <v>5.2</v>
      </c>
      <c r="K25" s="11">
        <v>4.7</v>
      </c>
      <c r="L25" s="11"/>
      <c r="M25" s="11">
        <v>5.2</v>
      </c>
      <c r="N25" s="15">
        <f>(PI()/4)*J25*K25*M25</f>
        <v>99.814681789854916</v>
      </c>
      <c r="O25" s="52"/>
      <c r="P25" s="32"/>
      <c r="Q25" s="40"/>
      <c r="R25" s="32"/>
      <c r="S25" s="40"/>
      <c r="T25" s="41"/>
      <c r="U25" s="41"/>
      <c r="V25" s="32"/>
      <c r="W25" s="32"/>
      <c r="X25" s="32"/>
      <c r="Y25" s="40"/>
      <c r="Z25" s="32"/>
      <c r="AA25" s="40"/>
      <c r="AB25" s="32"/>
      <c r="AC25" s="40"/>
      <c r="AD25" s="32"/>
      <c r="AE25" s="40"/>
      <c r="AF25" s="32">
        <v>57</v>
      </c>
      <c r="AG25" s="40">
        <f>(AF25*125000)/(5*13.5)</f>
        <v>105555.55555555556</v>
      </c>
      <c r="AH25" s="32">
        <f>+AF25*$N25</f>
        <v>5689.4368620217301</v>
      </c>
      <c r="AI25" s="40">
        <f>(AH25*125000)/(5*13.5)</f>
        <v>10535994.188929131</v>
      </c>
      <c r="AJ25" s="32"/>
      <c r="AK25" s="40"/>
      <c r="AL25" s="32"/>
      <c r="AM25" s="40"/>
      <c r="AN25" s="32"/>
      <c r="AO25" s="40"/>
      <c r="AP25" s="32"/>
      <c r="AQ25" s="40"/>
      <c r="AR25" s="32"/>
      <c r="AS25" s="40"/>
      <c r="AT25" s="32"/>
      <c r="AU25" s="40"/>
      <c r="AV25" s="32">
        <v>37</v>
      </c>
      <c r="AW25" s="40">
        <f>(AV25*125000)/(5*13.5)</f>
        <v>68518.518518518526</v>
      </c>
      <c r="AX25" s="32">
        <f>+AV25*$N25</f>
        <v>3693.1432262246317</v>
      </c>
      <c r="AY25" s="40">
        <f>(AX25*125000)/(5*13.5)</f>
        <v>6839154.1226382069</v>
      </c>
      <c r="AZ25" s="32">
        <v>174511.35999999999</v>
      </c>
      <c r="BA25" s="40">
        <f>(AZ25*125000)/(5*13.5)</f>
        <v>323169185.18518519</v>
      </c>
      <c r="BB25" s="32">
        <f>+AZ25*$N25</f>
        <v>17418795.867114816</v>
      </c>
      <c r="BC25" s="40">
        <f>(BB25*125000)/(5*13.5)</f>
        <v>32257029383.545956</v>
      </c>
      <c r="BD25" s="32">
        <v>385</v>
      </c>
      <c r="BE25" s="40">
        <f>(BD25*125000)/(5*13.5)</f>
        <v>712962.96296296292</v>
      </c>
      <c r="BF25" s="32">
        <f>+BD25*$N25</f>
        <v>38428.652489094144</v>
      </c>
      <c r="BG25" s="40">
        <f>(BF25*125000)/(5*13.5)</f>
        <v>71164171.276100278</v>
      </c>
      <c r="BH25" s="32"/>
      <c r="BI25" s="40"/>
      <c r="BJ25" s="32"/>
      <c r="BK25" s="40"/>
      <c r="BL25" s="32">
        <v>606</v>
      </c>
      <c r="BM25" s="40">
        <f>(BL25*125000)/(5*13.5)</f>
        <v>1122222.2222222222</v>
      </c>
      <c r="BN25" s="32">
        <f>+BL25*$N25</f>
        <v>60487.697164652076</v>
      </c>
      <c r="BO25" s="40">
        <f>(BN25*125000)/(5*13.5)</f>
        <v>112014254.00861496</v>
      </c>
      <c r="BP25" s="32"/>
      <c r="BQ25" s="40"/>
      <c r="BR25" s="32"/>
      <c r="BS25" s="40"/>
      <c r="BT25" s="32"/>
      <c r="BU25" s="40"/>
      <c r="BV25" s="32"/>
      <c r="BW25" s="40"/>
      <c r="BX25" s="32"/>
      <c r="BY25" s="40"/>
      <c r="BZ25" s="32"/>
      <c r="CA25" s="40"/>
      <c r="CB25" s="32"/>
      <c r="CC25" s="40"/>
      <c r="CD25" s="32"/>
      <c r="CE25" s="40"/>
      <c r="CF25" s="32"/>
      <c r="CG25" s="40"/>
      <c r="CH25" s="32"/>
      <c r="CI25" s="40"/>
      <c r="CJ25" s="32"/>
      <c r="CK25" s="40"/>
      <c r="CL25" s="32"/>
      <c r="CM25" s="40"/>
      <c r="CN25" s="32"/>
      <c r="CO25" s="40"/>
      <c r="CP25" s="32"/>
      <c r="CQ25" s="40"/>
      <c r="CR25" s="32"/>
      <c r="CS25" s="40"/>
      <c r="CT25" s="32"/>
      <c r="CU25" s="40"/>
    </row>
    <row r="26" spans="1:99" x14ac:dyDescent="0.3">
      <c r="A26" s="20" t="s">
        <v>196</v>
      </c>
      <c r="B26" s="8" t="s">
        <v>130</v>
      </c>
      <c r="C26" s="11"/>
      <c r="D26" s="11"/>
      <c r="E26" s="11"/>
      <c r="F26" s="11"/>
      <c r="G26" s="11"/>
      <c r="H26" s="11"/>
      <c r="I26" s="11"/>
      <c r="J26" s="11">
        <v>8.6999999999999993</v>
      </c>
      <c r="K26" s="11">
        <v>4.7</v>
      </c>
      <c r="L26" s="11">
        <v>6</v>
      </c>
      <c r="M26" s="11">
        <v>5.2</v>
      </c>
      <c r="N26" s="15">
        <v>255.9</v>
      </c>
      <c r="O26" s="52"/>
      <c r="P26" s="32"/>
      <c r="Q26" s="40"/>
      <c r="R26" s="32"/>
      <c r="S26" s="40"/>
      <c r="T26" s="41"/>
      <c r="U26" s="41"/>
      <c r="V26" s="32"/>
      <c r="W26" s="32"/>
      <c r="X26" s="32"/>
      <c r="Y26" s="40"/>
      <c r="Z26" s="32"/>
      <c r="AA26" s="40"/>
      <c r="AB26" s="32"/>
      <c r="AC26" s="40"/>
      <c r="AD26" s="32"/>
      <c r="AE26" s="40"/>
      <c r="AF26" s="32">
        <v>109</v>
      </c>
      <c r="AG26" s="40">
        <f>(AF26*125000)/(5*13.5)</f>
        <v>201851.85185185185</v>
      </c>
      <c r="AH26" s="32">
        <f>+AF26*$N26</f>
        <v>27893.100000000002</v>
      </c>
      <c r="AI26" s="40">
        <f>(AH26*125000)/(5*13.5)</f>
        <v>51653888.888888896</v>
      </c>
      <c r="AJ26" s="32">
        <v>7</v>
      </c>
      <c r="AK26" s="40">
        <f>(AJ26*125000)/(5*13.5)</f>
        <v>12962.962962962964</v>
      </c>
      <c r="AL26" s="32">
        <f>+AJ26*$N26</f>
        <v>1791.3</v>
      </c>
      <c r="AM26" s="40">
        <f>(AL26*125000)/(5*13.5)</f>
        <v>3317222.222222222</v>
      </c>
      <c r="AN26" s="32"/>
      <c r="AO26" s="40"/>
      <c r="AP26" s="32"/>
      <c r="AQ26" s="40"/>
      <c r="AR26" s="32"/>
      <c r="AS26" s="40"/>
      <c r="AT26" s="32"/>
      <c r="AU26" s="40"/>
      <c r="AV26" s="32"/>
      <c r="AW26" s="40"/>
      <c r="AX26" s="32"/>
      <c r="AY26" s="40"/>
      <c r="AZ26" s="32"/>
      <c r="BA26" s="40"/>
      <c r="BB26" s="32"/>
      <c r="BC26" s="40"/>
      <c r="BD26" s="32"/>
      <c r="BE26" s="40"/>
      <c r="BF26" s="32"/>
      <c r="BG26" s="40"/>
      <c r="BH26" s="32"/>
      <c r="BI26" s="40"/>
      <c r="BJ26" s="32"/>
      <c r="BK26" s="40"/>
      <c r="BL26" s="32"/>
      <c r="BM26" s="40"/>
      <c r="BN26" s="32"/>
      <c r="BO26" s="40"/>
      <c r="BP26" s="32"/>
      <c r="BQ26" s="40"/>
      <c r="BR26" s="32"/>
      <c r="BS26" s="40"/>
      <c r="BT26" s="32"/>
      <c r="BU26" s="40"/>
      <c r="BV26" s="32"/>
      <c r="BW26" s="40"/>
      <c r="BX26" s="32"/>
      <c r="BY26" s="40"/>
      <c r="BZ26" s="32"/>
      <c r="CA26" s="40"/>
      <c r="CB26" s="32"/>
      <c r="CC26" s="40"/>
      <c r="CD26" s="32"/>
      <c r="CE26" s="40"/>
      <c r="CF26" s="32"/>
      <c r="CG26" s="40"/>
      <c r="CH26" s="32"/>
      <c r="CI26" s="40"/>
      <c r="CJ26" s="32"/>
      <c r="CK26" s="40"/>
      <c r="CL26" s="32"/>
      <c r="CM26" s="40"/>
      <c r="CN26" s="32"/>
      <c r="CO26" s="40"/>
      <c r="CP26" s="32"/>
      <c r="CQ26" s="40"/>
      <c r="CR26" s="32"/>
      <c r="CS26" s="40"/>
      <c r="CT26" s="32"/>
      <c r="CU26" s="40"/>
    </row>
    <row r="27" spans="1:99" x14ac:dyDescent="0.3">
      <c r="A27" s="20" t="s">
        <v>197</v>
      </c>
      <c r="B27" s="8" t="s">
        <v>130</v>
      </c>
      <c r="C27" s="11"/>
      <c r="D27" s="11"/>
      <c r="E27" s="11"/>
      <c r="F27" s="11"/>
      <c r="G27" s="11"/>
      <c r="H27" s="11"/>
      <c r="I27" s="11"/>
      <c r="J27" s="11">
        <v>7.3</v>
      </c>
      <c r="K27" s="11">
        <v>4.0999999999999996</v>
      </c>
      <c r="L27" s="11">
        <v>7</v>
      </c>
      <c r="M27" s="11">
        <v>5.2</v>
      </c>
      <c r="N27" s="15">
        <v>354.5</v>
      </c>
      <c r="O27" s="52"/>
      <c r="P27" s="32"/>
      <c r="Q27" s="40"/>
      <c r="R27" s="32"/>
      <c r="S27" s="40"/>
      <c r="T27" s="41"/>
      <c r="U27" s="41"/>
      <c r="V27" s="32"/>
      <c r="W27" s="32"/>
      <c r="X27" s="32">
        <v>17</v>
      </c>
      <c r="Y27" s="40">
        <f>(X27*125000)/(5*13.5)</f>
        <v>31481.481481481482</v>
      </c>
      <c r="Z27" s="32">
        <f>+X27*$N27</f>
        <v>6026.5</v>
      </c>
      <c r="AA27" s="40">
        <f>(Z27*125000)/(5*13.5)</f>
        <v>11160185.185185185</v>
      </c>
      <c r="AB27" s="32"/>
      <c r="AC27" s="40"/>
      <c r="AD27" s="32"/>
      <c r="AE27" s="40"/>
      <c r="AF27" s="32"/>
      <c r="AG27" s="40"/>
      <c r="AH27" s="32"/>
      <c r="AI27" s="40"/>
      <c r="AJ27" s="32">
        <v>109</v>
      </c>
      <c r="AK27" s="40">
        <f>(AJ27*125000)/(5*13.5)</f>
        <v>201851.85185185185</v>
      </c>
      <c r="AL27" s="32">
        <f>+AJ27*$N27</f>
        <v>38640.5</v>
      </c>
      <c r="AM27" s="40">
        <f>(AL27*125000)/(5*13.5)</f>
        <v>71556481.481481478</v>
      </c>
      <c r="AN27" s="32">
        <v>442</v>
      </c>
      <c r="AO27" s="40">
        <f>(AN27*125000)/(5*13.5)</f>
        <v>818518.51851851854</v>
      </c>
      <c r="AP27" s="32">
        <f>+AN27*$N27</f>
        <v>156689</v>
      </c>
      <c r="AQ27" s="40">
        <f>(AP27*125000)/(5*13.5)</f>
        <v>290164814.81481481</v>
      </c>
      <c r="AR27" s="32"/>
      <c r="AS27" s="40"/>
      <c r="AT27" s="32"/>
      <c r="AU27" s="40"/>
      <c r="AV27" s="32">
        <v>2</v>
      </c>
      <c r="AW27" s="40">
        <f>(AV27*125000)/(5*13.5)</f>
        <v>3703.7037037037039</v>
      </c>
      <c r="AX27" s="32">
        <f>+AV27*$N27</f>
        <v>709</v>
      </c>
      <c r="AY27" s="40">
        <f>(AX27*125000)/(5*13.5)</f>
        <v>1312962.9629629629</v>
      </c>
      <c r="AZ27" s="32">
        <v>505.25</v>
      </c>
      <c r="BA27" s="40">
        <f>(AZ27*125000)/(5*13.5)</f>
        <v>935648.1481481482</v>
      </c>
      <c r="BB27" s="32">
        <f>+AZ27*$N27</f>
        <v>179111.125</v>
      </c>
      <c r="BC27" s="40">
        <f>(BB27*125000)/(5*13.5)</f>
        <v>331687268.51851851</v>
      </c>
      <c r="BD27" s="32">
        <v>507</v>
      </c>
      <c r="BE27" s="40">
        <f>(BD27*125000)/(5*13.5)</f>
        <v>938888.88888888888</v>
      </c>
      <c r="BF27" s="32">
        <f>+BD27*$N27</f>
        <v>179731.5</v>
      </c>
      <c r="BG27" s="40">
        <f>(BF27*125000)/(5*13.5)</f>
        <v>332836111.1111111</v>
      </c>
      <c r="BH27" s="32"/>
      <c r="BI27" s="40"/>
      <c r="BJ27" s="32"/>
      <c r="BK27" s="40"/>
      <c r="BL27" s="32"/>
      <c r="BM27" s="40"/>
      <c r="BN27" s="32"/>
      <c r="BO27" s="40"/>
      <c r="BP27" s="32"/>
      <c r="BQ27" s="40"/>
      <c r="BR27" s="32"/>
      <c r="BS27" s="40"/>
      <c r="BT27" s="32"/>
      <c r="BU27" s="40"/>
      <c r="BV27" s="32"/>
      <c r="BW27" s="40"/>
      <c r="BX27" s="32"/>
      <c r="BY27" s="40"/>
      <c r="BZ27" s="32"/>
      <c r="CA27" s="40"/>
      <c r="CB27" s="32"/>
      <c r="CC27" s="40"/>
      <c r="CD27" s="32"/>
      <c r="CE27" s="40"/>
      <c r="CF27" s="32"/>
      <c r="CG27" s="40"/>
      <c r="CH27" s="32"/>
      <c r="CI27" s="40"/>
      <c r="CJ27" s="32"/>
      <c r="CK27" s="40"/>
      <c r="CL27" s="32"/>
      <c r="CM27" s="40"/>
      <c r="CN27" s="32"/>
      <c r="CO27" s="40"/>
      <c r="CP27" s="32"/>
      <c r="CQ27" s="40"/>
      <c r="CR27" s="32"/>
      <c r="CS27" s="40"/>
      <c r="CT27" s="32"/>
      <c r="CU27" s="40"/>
    </row>
    <row r="28" spans="1:99" x14ac:dyDescent="0.3">
      <c r="A28" s="20" t="s">
        <v>198</v>
      </c>
      <c r="B28" s="8" t="s">
        <v>129</v>
      </c>
      <c r="C28" s="11">
        <v>1.5</v>
      </c>
      <c r="D28" s="11">
        <v>85</v>
      </c>
      <c r="E28" s="11">
        <v>1.5</v>
      </c>
      <c r="F28" s="11">
        <v>85</v>
      </c>
      <c r="G28" s="11">
        <v>1.5</v>
      </c>
      <c r="H28" s="11">
        <v>85</v>
      </c>
      <c r="I28" s="11">
        <v>1.5</v>
      </c>
      <c r="J28" s="11">
        <v>65</v>
      </c>
      <c r="K28" s="11">
        <v>15</v>
      </c>
      <c r="L28" s="11">
        <v>15</v>
      </c>
      <c r="M28" s="11">
        <v>15</v>
      </c>
      <c r="N28" s="15">
        <f>(PI()/4)*J28*K28*M28</f>
        <v>11486.44813968768</v>
      </c>
      <c r="O28" s="52"/>
      <c r="P28" s="32">
        <v>210</v>
      </c>
      <c r="Q28" s="40">
        <f>(P28*125000)/(5*13.5)</f>
        <v>388888.88888888888</v>
      </c>
      <c r="R28" s="32">
        <f>+P28*$N28</f>
        <v>2412154.109334413</v>
      </c>
      <c r="S28" s="40">
        <f>(R28*125000)/(5*13.5)</f>
        <v>4466952054.3229876</v>
      </c>
      <c r="T28" s="41"/>
      <c r="U28" s="41"/>
      <c r="V28" s="32"/>
      <c r="W28" s="32"/>
      <c r="X28" s="32"/>
      <c r="Y28" s="40"/>
      <c r="Z28" s="32"/>
      <c r="AA28" s="40"/>
      <c r="AB28" s="32"/>
      <c r="AC28" s="40"/>
      <c r="AD28" s="32"/>
      <c r="AE28" s="40"/>
      <c r="AF28" s="32"/>
      <c r="AG28" s="40"/>
      <c r="AH28" s="32"/>
      <c r="AI28" s="40"/>
      <c r="AJ28" s="32"/>
      <c r="AK28" s="40"/>
      <c r="AL28" s="32"/>
      <c r="AM28" s="40"/>
      <c r="AN28" s="32"/>
      <c r="AO28" s="40"/>
      <c r="AP28" s="32"/>
      <c r="AQ28" s="40"/>
      <c r="AR28" s="32"/>
      <c r="AS28" s="40"/>
      <c r="AT28" s="32"/>
      <c r="AU28" s="40"/>
      <c r="AV28" s="32"/>
      <c r="AW28" s="40"/>
      <c r="AX28" s="32"/>
      <c r="AY28" s="40"/>
      <c r="AZ28" s="32"/>
      <c r="BA28" s="40"/>
      <c r="BB28" s="32"/>
      <c r="BC28" s="40"/>
      <c r="BD28" s="32"/>
      <c r="BE28" s="40"/>
      <c r="BF28" s="32"/>
      <c r="BG28" s="40"/>
      <c r="BH28" s="32"/>
      <c r="BI28" s="40"/>
      <c r="BJ28" s="32"/>
      <c r="BK28" s="40"/>
      <c r="BL28" s="32"/>
      <c r="BM28" s="40"/>
      <c r="BN28" s="32"/>
      <c r="BO28" s="40"/>
      <c r="BP28" s="32"/>
      <c r="BQ28" s="40"/>
      <c r="BR28" s="32"/>
      <c r="BS28" s="40"/>
      <c r="BT28" s="32"/>
      <c r="BU28" s="40"/>
      <c r="BV28" s="32"/>
      <c r="BW28" s="40"/>
      <c r="BX28" s="32"/>
      <c r="BY28" s="40"/>
      <c r="BZ28" s="32"/>
      <c r="CA28" s="40"/>
      <c r="CB28" s="32"/>
      <c r="CC28" s="40"/>
      <c r="CD28" s="32"/>
      <c r="CE28" s="40"/>
      <c r="CF28" s="32"/>
      <c r="CG28" s="40"/>
      <c r="CH28" s="32"/>
      <c r="CI28" s="40"/>
      <c r="CJ28" s="32"/>
      <c r="CK28" s="40"/>
      <c r="CL28" s="32"/>
      <c r="CM28" s="40"/>
      <c r="CN28" s="32"/>
      <c r="CO28" s="40"/>
      <c r="CP28" s="32"/>
      <c r="CQ28" s="40"/>
      <c r="CR28" s="32"/>
      <c r="CS28" s="40"/>
      <c r="CT28" s="32"/>
      <c r="CU28" s="40"/>
    </row>
    <row r="29" spans="1:99" x14ac:dyDescent="0.3">
      <c r="A29" s="20" t="s">
        <v>199</v>
      </c>
      <c r="B29" s="8" t="s">
        <v>129</v>
      </c>
      <c r="C29" s="11"/>
      <c r="D29" s="11"/>
      <c r="E29" s="11"/>
      <c r="F29" s="11"/>
      <c r="G29" s="11"/>
      <c r="H29" s="11"/>
      <c r="I29" s="11"/>
      <c r="J29" s="11">
        <v>72.5</v>
      </c>
      <c r="K29" s="11">
        <v>23.1</v>
      </c>
      <c r="L29" s="11">
        <v>25</v>
      </c>
      <c r="M29" s="11">
        <v>25</v>
      </c>
      <c r="N29" s="15">
        <f>(PI()/4)*J29*K29*M29</f>
        <v>32883.639353746912</v>
      </c>
      <c r="O29" s="52"/>
      <c r="P29" s="32"/>
      <c r="Q29" s="40"/>
      <c r="R29" s="32"/>
      <c r="S29" s="40"/>
      <c r="T29" s="41"/>
      <c r="U29" s="41"/>
      <c r="V29" s="32"/>
      <c r="W29" s="32"/>
      <c r="X29" s="32"/>
      <c r="Y29" s="40"/>
      <c r="Z29" s="32"/>
      <c r="AA29" s="40"/>
      <c r="AB29" s="32"/>
      <c r="AC29" s="40"/>
      <c r="AD29" s="32"/>
      <c r="AE29" s="40"/>
      <c r="AF29" s="32">
        <v>16</v>
      </c>
      <c r="AG29" s="40">
        <f>(AF29*125000)/(5*13.5)</f>
        <v>29629.629629629631</v>
      </c>
      <c r="AH29" s="32">
        <f>+AF29*$N29</f>
        <v>526138.22965995059</v>
      </c>
      <c r="AI29" s="40">
        <f>(AH29*125000)/(5*13.5)</f>
        <v>974330054.92583454</v>
      </c>
      <c r="AJ29" s="32"/>
      <c r="AK29" s="40"/>
      <c r="AL29" s="32"/>
      <c r="AM29" s="40"/>
      <c r="AN29" s="32"/>
      <c r="AO29" s="40"/>
      <c r="AP29" s="32"/>
      <c r="AQ29" s="40"/>
      <c r="AR29" s="32"/>
      <c r="AS29" s="40"/>
      <c r="AT29" s="32"/>
      <c r="AU29" s="40"/>
      <c r="AV29" s="32"/>
      <c r="AW29" s="40"/>
      <c r="AX29" s="32"/>
      <c r="AY29" s="40"/>
      <c r="AZ29" s="32"/>
      <c r="BA29" s="40"/>
      <c r="BB29" s="32"/>
      <c r="BC29" s="40"/>
      <c r="BD29" s="32"/>
      <c r="BE29" s="40"/>
      <c r="BF29" s="32"/>
      <c r="BG29" s="40"/>
      <c r="BH29" s="32"/>
      <c r="BI29" s="40"/>
      <c r="BJ29" s="32"/>
      <c r="BK29" s="40"/>
      <c r="BL29" s="32"/>
      <c r="BM29" s="40"/>
      <c r="BN29" s="32"/>
      <c r="BO29" s="40"/>
      <c r="BP29" s="32"/>
      <c r="BQ29" s="40"/>
      <c r="BR29" s="32"/>
      <c r="BS29" s="40"/>
      <c r="BT29" s="32"/>
      <c r="BU29" s="40"/>
      <c r="BV29" s="32"/>
      <c r="BW29" s="40"/>
      <c r="BX29" s="32"/>
      <c r="BY29" s="40"/>
      <c r="BZ29" s="32"/>
      <c r="CA29" s="40"/>
      <c r="CB29" s="32"/>
      <c r="CC29" s="40"/>
      <c r="CD29" s="32"/>
      <c r="CE29" s="40"/>
      <c r="CF29" s="32"/>
      <c r="CG29" s="40"/>
      <c r="CH29" s="32"/>
      <c r="CI29" s="40"/>
      <c r="CJ29" s="32"/>
      <c r="CK29" s="40"/>
      <c r="CL29" s="32"/>
      <c r="CM29" s="40"/>
      <c r="CN29" s="32"/>
      <c r="CO29" s="40"/>
      <c r="CP29" s="32"/>
      <c r="CQ29" s="40"/>
      <c r="CR29" s="32"/>
      <c r="CS29" s="40"/>
      <c r="CT29" s="32"/>
      <c r="CU29" s="40"/>
    </row>
    <row r="30" spans="1:99" x14ac:dyDescent="0.3">
      <c r="A30" s="22" t="s">
        <v>200</v>
      </c>
      <c r="B30" s="23" t="s">
        <v>131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v>569.20000000000005</v>
      </c>
      <c r="O30" s="52"/>
      <c r="P30" s="43">
        <v>502</v>
      </c>
      <c r="Q30" s="40">
        <f>(P30*125000)/(5*13.5)</f>
        <v>929629.62962962966</v>
      </c>
      <c r="R30" s="43">
        <f>+P30*$N30</f>
        <v>285738.40000000002</v>
      </c>
      <c r="S30" s="40">
        <f>(R30*125000)/(5*13.5)</f>
        <v>529145185.18518519</v>
      </c>
      <c r="T30" s="44"/>
      <c r="U30" s="44"/>
      <c r="V30" s="43"/>
      <c r="W30" s="43"/>
      <c r="X30" s="43"/>
      <c r="Y30" s="40"/>
      <c r="Z30" s="43"/>
      <c r="AA30" s="40"/>
      <c r="AB30" s="43"/>
      <c r="AC30" s="40"/>
      <c r="AD30" s="43"/>
      <c r="AE30" s="40"/>
      <c r="AF30" s="43"/>
      <c r="AG30" s="40"/>
      <c r="AH30" s="43"/>
      <c r="AI30" s="40"/>
      <c r="AJ30" s="43">
        <v>14</v>
      </c>
      <c r="AK30" s="40">
        <f>(AJ30*125000)/(5*13.5)</f>
        <v>25925.925925925927</v>
      </c>
      <c r="AL30" s="43">
        <f>+AJ30*$N30</f>
        <v>7968.8000000000011</v>
      </c>
      <c r="AM30" s="40">
        <f>(AL30*125000)/(5*13.5)</f>
        <v>14757037.037037039</v>
      </c>
      <c r="AN30" s="43"/>
      <c r="AO30" s="40"/>
      <c r="AP30" s="43"/>
      <c r="AQ30" s="40"/>
      <c r="AR30" s="43"/>
      <c r="AS30" s="40"/>
      <c r="AT30" s="43"/>
      <c r="AU30" s="40"/>
      <c r="AV30" s="43"/>
      <c r="AW30" s="40"/>
      <c r="AX30" s="43"/>
      <c r="AY30" s="40"/>
      <c r="AZ30" s="43"/>
      <c r="BA30" s="40"/>
      <c r="BB30" s="43"/>
      <c r="BC30" s="40"/>
      <c r="BD30" s="43"/>
      <c r="BE30" s="40"/>
      <c r="BF30" s="43"/>
      <c r="BG30" s="40"/>
      <c r="BH30" s="43"/>
      <c r="BI30" s="40"/>
      <c r="BJ30" s="43"/>
      <c r="BK30" s="40"/>
      <c r="BL30" s="43"/>
      <c r="BM30" s="40"/>
      <c r="BN30" s="43"/>
      <c r="BO30" s="40"/>
      <c r="BP30" s="43"/>
      <c r="BQ30" s="40"/>
      <c r="BR30" s="43"/>
      <c r="BS30" s="40"/>
      <c r="BT30" s="43"/>
      <c r="BU30" s="40"/>
      <c r="BV30" s="43"/>
      <c r="BW30" s="40"/>
      <c r="BX30" s="43"/>
      <c r="BY30" s="40"/>
      <c r="BZ30" s="43"/>
      <c r="CA30" s="40"/>
      <c r="CB30" s="43"/>
      <c r="CC30" s="40"/>
      <c r="CD30" s="43"/>
      <c r="CE30" s="40"/>
      <c r="CF30" s="43"/>
      <c r="CG30" s="40"/>
      <c r="CH30" s="43"/>
      <c r="CI30" s="40"/>
      <c r="CJ30" s="43"/>
      <c r="CK30" s="40"/>
      <c r="CL30" s="43"/>
      <c r="CM30" s="40"/>
      <c r="CN30" s="43"/>
      <c r="CO30" s="40"/>
      <c r="CP30" s="43"/>
      <c r="CQ30" s="40"/>
      <c r="CR30" s="43"/>
      <c r="CS30" s="40"/>
      <c r="CT30" s="43"/>
      <c r="CU30" s="40"/>
    </row>
    <row r="31" spans="1:99" x14ac:dyDescent="0.3">
      <c r="A31" s="20" t="s">
        <v>201</v>
      </c>
      <c r="B31" s="8" t="s">
        <v>129</v>
      </c>
      <c r="C31" s="11"/>
      <c r="D31" s="11"/>
      <c r="E31" s="11"/>
      <c r="F31" s="11"/>
      <c r="G31" s="11"/>
      <c r="H31" s="11"/>
      <c r="I31" s="11"/>
      <c r="J31" s="11">
        <v>10</v>
      </c>
      <c r="K31" s="11">
        <v>15</v>
      </c>
      <c r="L31" s="11">
        <v>10</v>
      </c>
      <c r="M31" s="11">
        <v>7.5</v>
      </c>
      <c r="N31" s="15">
        <f>(PI()/4)*J31*K31*M31</f>
        <v>883.57293382212924</v>
      </c>
      <c r="O31" s="52"/>
      <c r="P31" s="32">
        <v>31</v>
      </c>
      <c r="Q31" s="40">
        <f>(P31*125000)/(5*13.5)</f>
        <v>57407.407407407409</v>
      </c>
      <c r="R31" s="32">
        <f>+P31*$N31</f>
        <v>27390.760948486008</v>
      </c>
      <c r="S31" s="40">
        <f>(R31*125000)/(5*13.5)</f>
        <v>50723631.386085197</v>
      </c>
      <c r="T31" s="41"/>
      <c r="U31" s="41"/>
      <c r="V31" s="32"/>
      <c r="W31" s="32"/>
      <c r="X31" s="32">
        <v>61</v>
      </c>
      <c r="Y31" s="40">
        <f>(X31*125000)/(5*13.5)</f>
        <v>112962.96296296296</v>
      </c>
      <c r="Z31" s="32">
        <f>+X31*$N31</f>
        <v>53897.948963149887</v>
      </c>
      <c r="AA31" s="40">
        <f>(Z31*125000)/(5*13.5)</f>
        <v>99811016.598425716</v>
      </c>
      <c r="AB31" s="32"/>
      <c r="AC31" s="40"/>
      <c r="AD31" s="32"/>
      <c r="AE31" s="40"/>
      <c r="AF31" s="32">
        <v>449</v>
      </c>
      <c r="AG31" s="40">
        <f>(AF31*125000)/(5*13.5)</f>
        <v>831481.48148148146</v>
      </c>
      <c r="AH31" s="32">
        <f>+AF31*$N31</f>
        <v>396724.24728613603</v>
      </c>
      <c r="AI31" s="40">
        <f>(AH31*125000)/(5*13.5)</f>
        <v>734674532.01136303</v>
      </c>
      <c r="AJ31" s="32">
        <v>33</v>
      </c>
      <c r="AK31" s="40">
        <f>(AJ31*125000)/(5*13.5)</f>
        <v>61111.111111111109</v>
      </c>
      <c r="AL31" s="32">
        <f>+AJ31*$N31</f>
        <v>29157.906816130264</v>
      </c>
      <c r="AM31" s="40">
        <f>(AL31*125000)/(5*13.5)</f>
        <v>53996123.733574562</v>
      </c>
      <c r="AN31" s="32"/>
      <c r="AO31" s="40"/>
      <c r="AP31" s="32"/>
      <c r="AQ31" s="40"/>
      <c r="AR31" s="32"/>
      <c r="AS31" s="40"/>
      <c r="AT31" s="32"/>
      <c r="AU31" s="40"/>
      <c r="AV31" s="32">
        <v>9</v>
      </c>
      <c r="AW31" s="40">
        <f>(AV31*125000)/(5*13.5)</f>
        <v>16666.666666666668</v>
      </c>
      <c r="AX31" s="32">
        <f>+AV31*$N31</f>
        <v>7952.156404399163</v>
      </c>
      <c r="AY31" s="40">
        <f>(AX31*125000)/(5*13.5)</f>
        <v>14726215.563702155</v>
      </c>
      <c r="AZ31" s="32"/>
      <c r="BA31" s="40"/>
      <c r="BB31" s="32"/>
      <c r="BC31" s="40"/>
      <c r="BD31" s="32"/>
      <c r="BE31" s="40"/>
      <c r="BF31" s="32"/>
      <c r="BG31" s="40"/>
      <c r="BH31" s="32">
        <v>57</v>
      </c>
      <c r="BI31" s="40">
        <f>(BH31*125000)/(5*13.5)</f>
        <v>105555.55555555556</v>
      </c>
      <c r="BJ31" s="32">
        <f>+BH31*$N31</f>
        <v>50363.657227861368</v>
      </c>
      <c r="BK31" s="40">
        <f>(BJ31*125000)/(5*13.5)</f>
        <v>93266031.903446972</v>
      </c>
      <c r="BL31" s="32"/>
      <c r="BM31" s="40"/>
      <c r="BN31" s="32"/>
      <c r="BO31" s="40"/>
      <c r="BP31" s="32"/>
      <c r="BQ31" s="40"/>
      <c r="BR31" s="32"/>
      <c r="BS31" s="40"/>
      <c r="BT31" s="32">
        <v>39</v>
      </c>
      <c r="BU31" s="40">
        <f>(BT31*125000)/(5*13.5)</f>
        <v>72222.222222222219</v>
      </c>
      <c r="BV31" s="32">
        <f>+BT31*$N31</f>
        <v>34459.34441906304</v>
      </c>
      <c r="BW31" s="40">
        <f>(BV31*125000)/(5*13.5)</f>
        <v>63813600.77604267</v>
      </c>
      <c r="BX31" s="32"/>
      <c r="BY31" s="40"/>
      <c r="BZ31" s="32"/>
      <c r="CA31" s="40"/>
      <c r="CB31" s="32"/>
      <c r="CC31" s="40"/>
      <c r="CD31" s="32"/>
      <c r="CE31" s="40"/>
      <c r="CF31" s="32"/>
      <c r="CG31" s="40"/>
      <c r="CH31" s="32"/>
      <c r="CI31" s="40"/>
      <c r="CJ31" s="32"/>
      <c r="CK31" s="40"/>
      <c r="CL31" s="32"/>
      <c r="CM31" s="40"/>
      <c r="CN31" s="32"/>
      <c r="CO31" s="40"/>
      <c r="CP31" s="32"/>
      <c r="CQ31" s="40"/>
      <c r="CR31" s="32">
        <v>90</v>
      </c>
      <c r="CS31" s="40">
        <f>(CR31*125000)/(5*13.5)</f>
        <v>166666.66666666666</v>
      </c>
      <c r="CT31" s="32">
        <f>+CR31*$N31</f>
        <v>79521.564043991631</v>
      </c>
      <c r="CU31" s="40">
        <f>(CT31*125000)/(5*13.5)</f>
        <v>147262155.63702154</v>
      </c>
    </row>
    <row r="32" spans="1:99" ht="15" thickBot="1" x14ac:dyDescent="0.35">
      <c r="A32" s="26" t="s">
        <v>202</v>
      </c>
      <c r="B32" s="27" t="s">
        <v>132</v>
      </c>
      <c r="C32" s="28"/>
      <c r="D32" s="28"/>
      <c r="E32" s="28"/>
      <c r="F32" s="28"/>
      <c r="G32" s="28"/>
      <c r="H32" s="28"/>
      <c r="I32" s="28"/>
      <c r="J32" s="28">
        <v>95</v>
      </c>
      <c r="K32" s="28">
        <v>25</v>
      </c>
      <c r="L32" s="28">
        <v>25</v>
      </c>
      <c r="M32" s="28">
        <v>25</v>
      </c>
      <c r="N32" s="29">
        <v>514.39599999999996</v>
      </c>
      <c r="O32" s="53"/>
      <c r="P32" s="45"/>
      <c r="Q32" s="46"/>
      <c r="R32" s="45"/>
      <c r="S32" s="46"/>
      <c r="T32" s="47"/>
      <c r="U32" s="47"/>
      <c r="V32" s="45"/>
      <c r="W32" s="45"/>
      <c r="X32" s="45"/>
      <c r="Y32" s="40"/>
      <c r="Z32" s="45"/>
      <c r="AA32" s="40"/>
      <c r="AB32" s="45"/>
      <c r="AC32" s="40"/>
      <c r="AD32" s="45"/>
      <c r="AE32" s="40"/>
      <c r="AF32" s="45">
        <v>403</v>
      </c>
      <c r="AG32" s="40">
        <f>(AF32*125000)/(5*13.5)</f>
        <v>746296.29629629629</v>
      </c>
      <c r="AH32" s="45">
        <f>+AF32*$N32</f>
        <v>207301.58799999999</v>
      </c>
      <c r="AI32" s="40">
        <f>(AH32*125000)/(5*13.5)</f>
        <v>383891829.62962961</v>
      </c>
      <c r="AJ32" s="45"/>
      <c r="AK32" s="40"/>
      <c r="AL32" s="45"/>
      <c r="AM32" s="40"/>
      <c r="AN32" s="45"/>
      <c r="AO32" s="40"/>
      <c r="AP32" s="45"/>
      <c r="AQ32" s="40"/>
      <c r="AR32" s="45"/>
      <c r="AS32" s="40"/>
      <c r="AT32" s="45"/>
      <c r="AU32" s="40"/>
      <c r="AV32" s="45"/>
      <c r="AW32" s="40"/>
      <c r="AX32" s="45"/>
      <c r="AY32" s="40"/>
      <c r="AZ32" s="45"/>
      <c r="BA32" s="40"/>
      <c r="BB32" s="45"/>
      <c r="BC32" s="40"/>
      <c r="BD32" s="45">
        <v>51</v>
      </c>
      <c r="BE32" s="40">
        <f>(BD32*125000)/(5*13.5)</f>
        <v>94444.444444444438</v>
      </c>
      <c r="BF32" s="45">
        <f>+BD32*$N32</f>
        <v>26234.195999999996</v>
      </c>
      <c r="BG32" s="40">
        <f>(BF32*125000)/(5*13.5)</f>
        <v>48581844.44444444</v>
      </c>
      <c r="BH32" s="45"/>
      <c r="BI32" s="40"/>
      <c r="BJ32" s="45"/>
      <c r="BK32" s="40"/>
      <c r="BL32" s="45"/>
      <c r="BM32" s="40"/>
      <c r="BN32" s="45"/>
      <c r="BO32" s="40"/>
      <c r="BP32" s="45"/>
      <c r="BQ32" s="40"/>
      <c r="BR32" s="45"/>
      <c r="BS32" s="40"/>
      <c r="BT32" s="45"/>
      <c r="BU32" s="40"/>
      <c r="BV32" s="45"/>
      <c r="BW32" s="40"/>
      <c r="BX32" s="45"/>
      <c r="BY32" s="40"/>
      <c r="BZ32" s="45"/>
      <c r="CA32" s="40"/>
      <c r="CB32" s="45"/>
      <c r="CC32" s="40"/>
      <c r="CD32" s="45"/>
      <c r="CE32" s="40"/>
      <c r="CF32" s="45"/>
      <c r="CG32" s="40"/>
      <c r="CH32" s="45"/>
      <c r="CI32" s="40"/>
      <c r="CJ32" s="45"/>
      <c r="CK32" s="40"/>
      <c r="CL32" s="45"/>
      <c r="CM32" s="40"/>
      <c r="CN32" s="45"/>
      <c r="CO32" s="40"/>
      <c r="CP32" s="45"/>
      <c r="CQ32" s="40"/>
      <c r="CR32" s="45"/>
      <c r="CS32" s="40"/>
      <c r="CT32" s="45"/>
      <c r="CU32" s="40"/>
    </row>
    <row r="33" spans="1:99" x14ac:dyDescent="0.3">
      <c r="A33" s="3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0"/>
      <c r="O33" s="3" t="s">
        <v>203</v>
      </c>
      <c r="P33" s="48">
        <f t="shared" ref="P33:CA33" si="0">SUM(P6:P32)</f>
        <v>1196</v>
      </c>
      <c r="Q33" s="48">
        <f t="shared" si="0"/>
        <v>2214814.8148148148</v>
      </c>
      <c r="R33" s="48">
        <f t="shared" si="0"/>
        <v>3349137.0087914839</v>
      </c>
      <c r="S33" s="49">
        <f t="shared" si="0"/>
        <v>6202105571.8360825</v>
      </c>
      <c r="T33" s="48">
        <f t="shared" si="0"/>
        <v>0</v>
      </c>
      <c r="U33" s="48">
        <f t="shared" si="0"/>
        <v>0</v>
      </c>
      <c r="V33" s="48">
        <f t="shared" si="0"/>
        <v>0</v>
      </c>
      <c r="W33" s="48">
        <f t="shared" si="0"/>
        <v>0</v>
      </c>
      <c r="X33" s="48">
        <f t="shared" si="0"/>
        <v>872</v>
      </c>
      <c r="Y33" s="49">
        <f t="shared" si="0"/>
        <v>1614814.8148148151</v>
      </c>
      <c r="Z33" s="48">
        <f t="shared" si="0"/>
        <v>1528129.3187614998</v>
      </c>
      <c r="AA33" s="49">
        <f t="shared" si="0"/>
        <v>2829869108.8175921</v>
      </c>
      <c r="AB33" s="49">
        <f t="shared" si="0"/>
        <v>51</v>
      </c>
      <c r="AC33" s="49">
        <f t="shared" si="0"/>
        <v>94444.444444444438</v>
      </c>
      <c r="AD33" s="49">
        <f t="shared" si="0"/>
        <v>3650.0397896192158</v>
      </c>
      <c r="AE33" s="49">
        <f t="shared" si="0"/>
        <v>6759332.9437392885</v>
      </c>
      <c r="AF33" s="49">
        <f t="shared" si="0"/>
        <v>64147.09</v>
      </c>
      <c r="AG33" s="49">
        <f t="shared" si="0"/>
        <v>118790907.40740739</v>
      </c>
      <c r="AH33" s="49">
        <f t="shared" si="0"/>
        <v>19911560.509806957</v>
      </c>
      <c r="AI33" s="49">
        <f t="shared" si="0"/>
        <v>36873260203.346199</v>
      </c>
      <c r="AJ33" s="49">
        <f t="shared" si="0"/>
        <v>15644</v>
      </c>
      <c r="AK33" s="49">
        <f t="shared" si="0"/>
        <v>28970370.370370369</v>
      </c>
      <c r="AL33" s="49">
        <f t="shared" si="0"/>
        <v>122173329.59939204</v>
      </c>
      <c r="AM33" s="49">
        <f t="shared" si="0"/>
        <v>226246906665.54086</v>
      </c>
      <c r="AN33" s="49">
        <f t="shared" si="0"/>
        <v>1561</v>
      </c>
      <c r="AO33" s="49">
        <f t="shared" si="0"/>
        <v>2890740.7407407407</v>
      </c>
      <c r="AP33" s="49">
        <f t="shared" si="0"/>
        <v>7187573.3587339576</v>
      </c>
      <c r="AQ33" s="49">
        <f t="shared" si="0"/>
        <v>13310321034.692516</v>
      </c>
      <c r="AR33" s="49">
        <f t="shared" si="0"/>
        <v>274</v>
      </c>
      <c r="AS33" s="49">
        <f t="shared" si="0"/>
        <v>507407.40740740742</v>
      </c>
      <c r="AT33" s="49">
        <f t="shared" si="0"/>
        <v>1372043.4675655386</v>
      </c>
      <c r="AU33" s="49">
        <f t="shared" si="0"/>
        <v>2540821236.2324786</v>
      </c>
      <c r="AV33" s="49">
        <f t="shared" si="0"/>
        <v>829</v>
      </c>
      <c r="AW33" s="49">
        <f t="shared" si="0"/>
        <v>1535185.1851851852</v>
      </c>
      <c r="AX33" s="49">
        <f t="shared" si="0"/>
        <v>396355.39119403245</v>
      </c>
      <c r="AY33" s="49">
        <f t="shared" si="0"/>
        <v>733991465.17413402</v>
      </c>
      <c r="AZ33" s="49">
        <f t="shared" si="0"/>
        <v>175317.86</v>
      </c>
      <c r="BA33" s="49">
        <f t="shared" si="0"/>
        <v>324662703.7037037</v>
      </c>
      <c r="BB33" s="49">
        <f t="shared" si="0"/>
        <v>21452465.813385822</v>
      </c>
      <c r="BC33" s="49">
        <f t="shared" si="0"/>
        <v>39726788543.307076</v>
      </c>
      <c r="BD33" s="49">
        <f t="shared" si="0"/>
        <v>3074</v>
      </c>
      <c r="BE33" s="49">
        <f t="shared" si="0"/>
        <v>5692592.5925925924</v>
      </c>
      <c r="BF33" s="49">
        <f t="shared" si="0"/>
        <v>12126911.124346016</v>
      </c>
      <c r="BG33" s="49">
        <f t="shared" si="0"/>
        <v>22457242822.862991</v>
      </c>
      <c r="BH33" s="49">
        <f t="shared" si="0"/>
        <v>90</v>
      </c>
      <c r="BI33" s="49">
        <f t="shared" si="0"/>
        <v>166666.66666666669</v>
      </c>
      <c r="BJ33" s="49">
        <f t="shared" si="0"/>
        <v>51724.359545947445</v>
      </c>
      <c r="BK33" s="49">
        <f t="shared" si="0"/>
        <v>95785851.011013791</v>
      </c>
      <c r="BL33" s="49">
        <f t="shared" si="0"/>
        <v>606</v>
      </c>
      <c r="BM33" s="49">
        <f t="shared" si="0"/>
        <v>1122222.2222222222</v>
      </c>
      <c r="BN33" s="49">
        <f t="shared" si="0"/>
        <v>60487.697164652076</v>
      </c>
      <c r="BO33" s="49">
        <f t="shared" si="0"/>
        <v>112014254.00861496</v>
      </c>
      <c r="BP33" s="49">
        <f t="shared" si="0"/>
        <v>0</v>
      </c>
      <c r="BQ33" s="49">
        <f t="shared" si="0"/>
        <v>0</v>
      </c>
      <c r="BR33" s="49">
        <f t="shared" si="0"/>
        <v>0</v>
      </c>
      <c r="BS33" s="49">
        <f t="shared" si="0"/>
        <v>0</v>
      </c>
      <c r="BT33" s="49">
        <f t="shared" si="0"/>
        <v>51</v>
      </c>
      <c r="BU33" s="49">
        <f t="shared" si="0"/>
        <v>94444.444444444438</v>
      </c>
      <c r="BV33" s="49">
        <f t="shared" si="0"/>
        <v>34954.145262003432</v>
      </c>
      <c r="BW33" s="49">
        <f t="shared" si="0"/>
        <v>64729898.633339696</v>
      </c>
      <c r="BX33" s="49">
        <f t="shared" si="0"/>
        <v>0</v>
      </c>
      <c r="BY33" s="49">
        <f t="shared" si="0"/>
        <v>0</v>
      </c>
      <c r="BZ33" s="49">
        <f t="shared" si="0"/>
        <v>0</v>
      </c>
      <c r="CA33" s="49">
        <f t="shared" si="0"/>
        <v>0</v>
      </c>
      <c r="CB33" s="49">
        <f t="shared" ref="CB33:CU33" si="1">SUM(CB6:CB32)</f>
        <v>878</v>
      </c>
      <c r="CC33" s="49">
        <f t="shared" si="1"/>
        <v>1625925.9259259258</v>
      </c>
      <c r="CD33" s="49">
        <f t="shared" si="1"/>
        <v>11018326.97783359</v>
      </c>
      <c r="CE33" s="49">
        <f t="shared" si="1"/>
        <v>20404309218.21035</v>
      </c>
      <c r="CF33" s="49">
        <f t="shared" si="1"/>
        <v>0</v>
      </c>
      <c r="CG33" s="49">
        <f t="shared" si="1"/>
        <v>0</v>
      </c>
      <c r="CH33" s="49">
        <f t="shared" si="1"/>
        <v>0</v>
      </c>
      <c r="CI33" s="49">
        <f t="shared" si="1"/>
        <v>0</v>
      </c>
      <c r="CJ33" s="49">
        <f t="shared" si="1"/>
        <v>271</v>
      </c>
      <c r="CK33" s="49">
        <f t="shared" si="1"/>
        <v>501851.85185185185</v>
      </c>
      <c r="CL33" s="49">
        <f t="shared" si="1"/>
        <v>3467503.5371433771</v>
      </c>
      <c r="CM33" s="49">
        <f t="shared" si="1"/>
        <v>6421302846.5618095</v>
      </c>
      <c r="CN33" s="49">
        <f t="shared" si="1"/>
        <v>117</v>
      </c>
      <c r="CO33" s="49">
        <f t="shared" si="1"/>
        <v>216666.66666666666</v>
      </c>
      <c r="CP33" s="49">
        <f t="shared" si="1"/>
        <v>6891.8688838126081</v>
      </c>
      <c r="CQ33" s="49">
        <f t="shared" si="1"/>
        <v>12762720.155208534</v>
      </c>
      <c r="CR33" s="49">
        <f t="shared" si="1"/>
        <v>148</v>
      </c>
      <c r="CS33" s="49">
        <f t="shared" si="1"/>
        <v>274074.07407407404</v>
      </c>
      <c r="CT33" s="49">
        <f t="shared" si="1"/>
        <v>82938.04605477053</v>
      </c>
      <c r="CU33" s="49">
        <f t="shared" si="1"/>
        <v>153588974.17550099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4"/>
  <sheetViews>
    <sheetView workbookViewId="0">
      <selection activeCell="E1" sqref="E1:E1048576"/>
    </sheetView>
  </sheetViews>
  <sheetFormatPr defaultRowHeight="14.4" x14ac:dyDescent="0.3"/>
  <cols>
    <col min="2" max="2" width="75.6640625" bestFit="1" customWidth="1"/>
    <col min="3" max="3" width="5.88671875" bestFit="1" customWidth="1"/>
    <col min="4" max="4" width="16.88671875" bestFit="1" customWidth="1"/>
    <col min="5" max="5" width="10.6640625" bestFit="1" customWidth="1"/>
    <col min="6" max="6" width="11" bestFit="1" customWidth="1"/>
    <col min="7" max="7" width="13.6640625" bestFit="1" customWidth="1"/>
    <col min="8" max="8" width="17.6640625" bestFit="1" customWidth="1"/>
    <col min="9" max="9" width="17" bestFit="1" customWidth="1"/>
    <col min="10" max="10" width="19.6640625" bestFit="1" customWidth="1"/>
    <col min="11" max="11" width="15.44140625" bestFit="1" customWidth="1"/>
    <col min="12" max="12" width="28.33203125" bestFit="1" customWidth="1"/>
    <col min="13" max="13" width="18" bestFit="1" customWidth="1"/>
    <col min="14" max="14" width="36.44140625" bestFit="1" customWidth="1"/>
    <col min="15" max="15" width="28.109375" bestFit="1" customWidth="1"/>
    <col min="16" max="16" width="36.88671875" bestFit="1" customWidth="1"/>
  </cols>
  <sheetData>
    <row r="1" spans="1:16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121</v>
      </c>
      <c r="P1" t="s">
        <v>13</v>
      </c>
    </row>
    <row r="2" spans="1:16" x14ac:dyDescent="0.3">
      <c r="A2">
        <v>1</v>
      </c>
      <c r="B2" t="s">
        <v>14</v>
      </c>
      <c r="C2" t="s">
        <v>15</v>
      </c>
      <c r="D2">
        <v>1</v>
      </c>
      <c r="E2" s="1">
        <v>40011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>
        <v>54</v>
      </c>
      <c r="N2" s="2">
        <v>100000</v>
      </c>
      <c r="O2">
        <v>3534</v>
      </c>
      <c r="P2">
        <v>6544985</v>
      </c>
    </row>
    <row r="3" spans="1:16" x14ac:dyDescent="0.3">
      <c r="A3">
        <v>2</v>
      </c>
      <c r="B3" t="s">
        <v>23</v>
      </c>
      <c r="C3" t="s">
        <v>15</v>
      </c>
      <c r="D3">
        <v>1</v>
      </c>
      <c r="E3" s="1">
        <v>40011</v>
      </c>
      <c r="F3" t="s">
        <v>16</v>
      </c>
      <c r="G3" t="s">
        <v>17</v>
      </c>
      <c r="H3" t="s">
        <v>18</v>
      </c>
      <c r="I3" t="s">
        <v>24</v>
      </c>
      <c r="J3" t="s">
        <v>25</v>
      </c>
      <c r="K3" t="s">
        <v>26</v>
      </c>
      <c r="L3" t="s">
        <v>27</v>
      </c>
      <c r="M3">
        <v>150</v>
      </c>
      <c r="N3">
        <v>277778</v>
      </c>
      <c r="O3">
        <v>10735</v>
      </c>
      <c r="P3">
        <v>19880391</v>
      </c>
    </row>
    <row r="4" spans="1:16" x14ac:dyDescent="0.3">
      <c r="A4">
        <v>3</v>
      </c>
      <c r="B4" t="s">
        <v>28</v>
      </c>
      <c r="C4" t="s">
        <v>15</v>
      </c>
      <c r="D4">
        <v>1</v>
      </c>
      <c r="E4" s="1">
        <v>40011</v>
      </c>
      <c r="F4" t="s">
        <v>29</v>
      </c>
      <c r="G4" t="s">
        <v>30</v>
      </c>
      <c r="H4" t="s">
        <v>31</v>
      </c>
      <c r="I4" t="s">
        <v>32</v>
      </c>
      <c r="J4" t="s">
        <v>33</v>
      </c>
      <c r="K4" t="s">
        <v>34</v>
      </c>
      <c r="L4" t="s">
        <v>35</v>
      </c>
      <c r="M4">
        <v>33</v>
      </c>
      <c r="N4">
        <v>61111</v>
      </c>
      <c r="O4">
        <v>207345</v>
      </c>
      <c r="P4">
        <v>383972435</v>
      </c>
    </row>
    <row r="5" spans="1:16" x14ac:dyDescent="0.3">
      <c r="A5">
        <v>4</v>
      </c>
      <c r="B5" t="s">
        <v>36</v>
      </c>
      <c r="C5" t="s">
        <v>15</v>
      </c>
      <c r="D5">
        <v>1</v>
      </c>
      <c r="E5" s="1">
        <v>40011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37</v>
      </c>
      <c r="M5">
        <v>41</v>
      </c>
      <c r="N5">
        <v>75926</v>
      </c>
      <c r="O5">
        <v>239095</v>
      </c>
      <c r="P5">
        <v>442768215</v>
      </c>
    </row>
    <row r="6" spans="1:16" x14ac:dyDescent="0.3">
      <c r="A6">
        <v>5</v>
      </c>
      <c r="B6" t="s">
        <v>38</v>
      </c>
      <c r="C6" t="s">
        <v>15</v>
      </c>
      <c r="D6">
        <v>1</v>
      </c>
      <c r="E6" s="1">
        <v>40011</v>
      </c>
      <c r="F6" t="s">
        <v>29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39</v>
      </c>
      <c r="M6">
        <v>12</v>
      </c>
      <c r="N6">
        <v>22222</v>
      </c>
      <c r="O6">
        <v>153543</v>
      </c>
      <c r="P6">
        <v>284338133</v>
      </c>
    </row>
    <row r="7" spans="1:16" x14ac:dyDescent="0.3">
      <c r="A7">
        <v>6</v>
      </c>
      <c r="B7" t="s">
        <v>40</v>
      </c>
      <c r="C7" t="s">
        <v>15</v>
      </c>
      <c r="D7">
        <v>1</v>
      </c>
      <c r="E7" s="1">
        <v>40011</v>
      </c>
      <c r="F7" t="s">
        <v>41</v>
      </c>
      <c r="G7" t="s">
        <v>42</v>
      </c>
      <c r="H7" t="s">
        <v>43</v>
      </c>
      <c r="I7" t="s">
        <v>44</v>
      </c>
      <c r="J7" t="s">
        <v>45</v>
      </c>
      <c r="K7" t="s">
        <v>46</v>
      </c>
      <c r="L7" t="s">
        <v>47</v>
      </c>
      <c r="M7">
        <v>163</v>
      </c>
      <c r="N7">
        <v>301852</v>
      </c>
      <c r="O7">
        <v>9601</v>
      </c>
      <c r="P7">
        <v>17780542</v>
      </c>
    </row>
    <row r="8" spans="1:16" x14ac:dyDescent="0.3">
      <c r="A8">
        <v>7</v>
      </c>
      <c r="B8" t="s">
        <v>48</v>
      </c>
      <c r="C8" t="s">
        <v>15</v>
      </c>
      <c r="D8">
        <v>1</v>
      </c>
      <c r="E8" s="1">
        <v>40011</v>
      </c>
      <c r="F8" t="s">
        <v>41</v>
      </c>
      <c r="G8" t="s">
        <v>42</v>
      </c>
      <c r="H8" t="s">
        <v>43</v>
      </c>
      <c r="I8" t="s">
        <v>49</v>
      </c>
      <c r="J8" t="s">
        <v>50</v>
      </c>
      <c r="K8" t="s">
        <v>51</v>
      </c>
      <c r="L8" t="s">
        <v>52</v>
      </c>
      <c r="M8">
        <v>210</v>
      </c>
      <c r="N8">
        <v>388889</v>
      </c>
      <c r="O8">
        <v>2412154</v>
      </c>
      <c r="P8">
        <v>4466952054</v>
      </c>
    </row>
    <row r="9" spans="1:16" x14ac:dyDescent="0.3">
      <c r="A9">
        <v>8</v>
      </c>
      <c r="B9" t="s">
        <v>53</v>
      </c>
      <c r="C9" t="s">
        <v>15</v>
      </c>
      <c r="D9">
        <v>1</v>
      </c>
      <c r="E9" s="1">
        <v>40011</v>
      </c>
      <c r="F9" t="s">
        <v>41</v>
      </c>
      <c r="G9" t="s">
        <v>42</v>
      </c>
      <c r="H9" t="s">
        <v>54</v>
      </c>
      <c r="I9" t="s">
        <v>55</v>
      </c>
      <c r="J9" t="s">
        <v>56</v>
      </c>
      <c r="K9" t="s">
        <v>57</v>
      </c>
      <c r="L9" t="s">
        <v>58</v>
      </c>
      <c r="M9">
        <v>502</v>
      </c>
      <c r="N9">
        <v>929630</v>
      </c>
      <c r="O9">
        <v>285738</v>
      </c>
      <c r="P9">
        <v>529145185</v>
      </c>
    </row>
    <row r="10" spans="1:16" x14ac:dyDescent="0.3">
      <c r="A10">
        <v>9</v>
      </c>
      <c r="B10" t="s">
        <v>59</v>
      </c>
      <c r="C10" t="s">
        <v>15</v>
      </c>
      <c r="D10">
        <v>1</v>
      </c>
      <c r="E10" s="1">
        <v>40011</v>
      </c>
      <c r="F10" t="s">
        <v>60</v>
      </c>
      <c r="G10" t="s">
        <v>42</v>
      </c>
      <c r="H10" t="s">
        <v>54</v>
      </c>
      <c r="I10" t="s">
        <v>61</v>
      </c>
      <c r="J10" t="s">
        <v>62</v>
      </c>
      <c r="K10" t="s">
        <v>63</v>
      </c>
      <c r="L10" t="s">
        <v>64</v>
      </c>
      <c r="M10">
        <v>31</v>
      </c>
      <c r="N10">
        <v>57407</v>
      </c>
      <c r="O10">
        <v>27391</v>
      </c>
      <c r="P10">
        <v>50723631</v>
      </c>
    </row>
    <row r="11" spans="1:16" x14ac:dyDescent="0.3">
      <c r="A11">
        <v>229</v>
      </c>
      <c r="B11" t="s">
        <v>36</v>
      </c>
      <c r="C11" t="s">
        <v>114</v>
      </c>
      <c r="D11">
        <v>17</v>
      </c>
      <c r="E11" s="1">
        <v>40011</v>
      </c>
      <c r="F11" t="s">
        <v>29</v>
      </c>
      <c r="G11" t="s">
        <v>30</v>
      </c>
      <c r="H11" t="s">
        <v>31</v>
      </c>
      <c r="I11" t="s">
        <v>32</v>
      </c>
      <c r="J11" t="s">
        <v>33</v>
      </c>
      <c r="K11" t="s">
        <v>34</v>
      </c>
      <c r="L11" t="s">
        <v>37</v>
      </c>
      <c r="M11">
        <v>31</v>
      </c>
      <c r="N11">
        <v>57407</v>
      </c>
      <c r="O11">
        <v>180779</v>
      </c>
      <c r="P11">
        <v>334775967</v>
      </c>
    </row>
    <row r="12" spans="1:16" x14ac:dyDescent="0.3">
      <c r="A12">
        <v>230</v>
      </c>
      <c r="B12" t="s">
        <v>38</v>
      </c>
      <c r="C12" t="s">
        <v>114</v>
      </c>
      <c r="D12">
        <v>17</v>
      </c>
      <c r="E12" s="1">
        <v>40011</v>
      </c>
      <c r="F12" t="s">
        <v>29</v>
      </c>
      <c r="G12" t="s">
        <v>30</v>
      </c>
      <c r="H12" t="s">
        <v>31</v>
      </c>
      <c r="I12" t="s">
        <v>32</v>
      </c>
      <c r="J12" t="s">
        <v>33</v>
      </c>
      <c r="K12" t="s">
        <v>34</v>
      </c>
      <c r="L12" t="s">
        <v>39</v>
      </c>
      <c r="M12">
        <v>847</v>
      </c>
      <c r="N12">
        <v>1568519</v>
      </c>
      <c r="O12">
        <v>10837548</v>
      </c>
      <c r="P12">
        <v>20069533251</v>
      </c>
    </row>
    <row r="13" spans="1:16" x14ac:dyDescent="0.3">
      <c r="A13">
        <v>37</v>
      </c>
      <c r="B13" t="s">
        <v>65</v>
      </c>
      <c r="C13" t="s">
        <v>66</v>
      </c>
      <c r="D13">
        <v>3</v>
      </c>
      <c r="E13" s="1">
        <v>40012</v>
      </c>
      <c r="F13" t="s">
        <v>16</v>
      </c>
      <c r="G13" t="s">
        <v>17</v>
      </c>
      <c r="H13" t="s">
        <v>18</v>
      </c>
      <c r="I13" t="s">
        <v>67</v>
      </c>
      <c r="J13" t="s">
        <v>68</v>
      </c>
      <c r="K13" t="s">
        <v>69</v>
      </c>
      <c r="L13" t="s">
        <v>70</v>
      </c>
      <c r="M13">
        <v>56</v>
      </c>
      <c r="N13">
        <v>103704</v>
      </c>
      <c r="O13">
        <v>148</v>
      </c>
      <c r="P13">
        <v>274889</v>
      </c>
    </row>
    <row r="14" spans="1:16" x14ac:dyDescent="0.3">
      <c r="A14">
        <v>38</v>
      </c>
      <c r="B14" t="s">
        <v>71</v>
      </c>
      <c r="C14" t="s">
        <v>66</v>
      </c>
      <c r="D14">
        <v>3</v>
      </c>
      <c r="E14" s="1">
        <v>40012</v>
      </c>
      <c r="F14" t="s">
        <v>16</v>
      </c>
      <c r="G14" t="s">
        <v>17</v>
      </c>
      <c r="H14" t="s">
        <v>18</v>
      </c>
      <c r="I14" t="s">
        <v>67</v>
      </c>
      <c r="J14" t="s">
        <v>68</v>
      </c>
      <c r="K14" t="s">
        <v>72</v>
      </c>
      <c r="L14" t="s">
        <v>73</v>
      </c>
      <c r="M14">
        <v>702</v>
      </c>
      <c r="N14">
        <v>1300000</v>
      </c>
      <c r="O14">
        <v>220540</v>
      </c>
      <c r="P14">
        <v>408407045</v>
      </c>
    </row>
    <row r="15" spans="1:16" x14ac:dyDescent="0.3">
      <c r="A15">
        <v>39</v>
      </c>
      <c r="B15" t="s">
        <v>74</v>
      </c>
      <c r="C15" t="s">
        <v>66</v>
      </c>
      <c r="D15">
        <v>3</v>
      </c>
      <c r="E15" s="1">
        <v>40012</v>
      </c>
      <c r="F15" t="s">
        <v>29</v>
      </c>
      <c r="G15" t="s">
        <v>75</v>
      </c>
      <c r="H15" t="s">
        <v>76</v>
      </c>
      <c r="I15" t="s">
        <v>77</v>
      </c>
      <c r="J15" t="s">
        <v>78</v>
      </c>
      <c r="K15" t="s">
        <v>79</v>
      </c>
      <c r="L15" t="s">
        <v>80</v>
      </c>
      <c r="M15">
        <v>21</v>
      </c>
      <c r="N15">
        <v>38889</v>
      </c>
      <c r="O15">
        <v>1246898</v>
      </c>
      <c r="P15">
        <v>2309070600</v>
      </c>
    </row>
    <row r="16" spans="1:16" x14ac:dyDescent="0.3">
      <c r="A16">
        <v>40</v>
      </c>
      <c r="B16" t="s">
        <v>81</v>
      </c>
      <c r="C16" t="s">
        <v>66</v>
      </c>
      <c r="D16">
        <v>3</v>
      </c>
      <c r="E16" s="1">
        <v>40012</v>
      </c>
      <c r="F16" t="s">
        <v>41</v>
      </c>
      <c r="G16" t="s">
        <v>42</v>
      </c>
      <c r="H16" t="s">
        <v>43</v>
      </c>
      <c r="I16" t="s">
        <v>44</v>
      </c>
      <c r="J16" t="s">
        <v>45</v>
      </c>
      <c r="K16" t="s">
        <v>46</v>
      </c>
      <c r="L16" t="s">
        <v>82</v>
      </c>
      <c r="M16">
        <v>15</v>
      </c>
      <c r="N16">
        <v>27778</v>
      </c>
      <c r="O16">
        <v>619</v>
      </c>
      <c r="P16">
        <v>1145372</v>
      </c>
    </row>
    <row r="17" spans="1:16" x14ac:dyDescent="0.3">
      <c r="A17">
        <v>41</v>
      </c>
      <c r="B17" t="s">
        <v>83</v>
      </c>
      <c r="C17" t="s">
        <v>66</v>
      </c>
      <c r="D17">
        <v>3</v>
      </c>
      <c r="E17" s="1">
        <v>40012</v>
      </c>
      <c r="F17" t="s">
        <v>41</v>
      </c>
      <c r="G17" t="s">
        <v>42</v>
      </c>
      <c r="H17" t="s">
        <v>84</v>
      </c>
      <c r="I17" t="s">
        <v>85</v>
      </c>
      <c r="J17" t="s">
        <v>86</v>
      </c>
      <c r="K17" t="s">
        <v>87</v>
      </c>
      <c r="L17" t="s">
        <v>88</v>
      </c>
      <c r="M17">
        <v>17</v>
      </c>
      <c r="N17">
        <v>31481</v>
      </c>
      <c r="O17">
        <v>6027</v>
      </c>
      <c r="P17">
        <v>11160185</v>
      </c>
    </row>
    <row r="18" spans="1:16" x14ac:dyDescent="0.3">
      <c r="A18">
        <v>42</v>
      </c>
      <c r="B18" t="s">
        <v>59</v>
      </c>
      <c r="C18" t="s">
        <v>66</v>
      </c>
      <c r="D18">
        <v>3</v>
      </c>
      <c r="E18" s="1">
        <v>40012</v>
      </c>
      <c r="F18" t="s">
        <v>60</v>
      </c>
      <c r="G18" t="s">
        <v>42</v>
      </c>
      <c r="H18" t="s">
        <v>54</v>
      </c>
      <c r="I18" t="s">
        <v>61</v>
      </c>
      <c r="J18" t="s">
        <v>62</v>
      </c>
      <c r="K18" t="s">
        <v>63</v>
      </c>
      <c r="L18" t="s">
        <v>64</v>
      </c>
      <c r="M18">
        <v>61</v>
      </c>
      <c r="N18">
        <v>112963</v>
      </c>
      <c r="O18">
        <v>53898</v>
      </c>
      <c r="P18">
        <v>99811017</v>
      </c>
    </row>
    <row r="19" spans="1:16" x14ac:dyDescent="0.3">
      <c r="A19">
        <v>61</v>
      </c>
      <c r="B19" t="s">
        <v>23</v>
      </c>
      <c r="C19" t="s">
        <v>89</v>
      </c>
      <c r="D19">
        <v>4</v>
      </c>
      <c r="E19" s="1">
        <v>40012</v>
      </c>
      <c r="F19" t="s">
        <v>16</v>
      </c>
      <c r="G19" t="s">
        <v>17</v>
      </c>
      <c r="H19" t="s">
        <v>18</v>
      </c>
      <c r="I19" t="s">
        <v>24</v>
      </c>
      <c r="J19" t="s">
        <v>25</v>
      </c>
      <c r="K19" t="s">
        <v>26</v>
      </c>
      <c r="L19" t="s">
        <v>27</v>
      </c>
      <c r="M19">
        <v>51</v>
      </c>
      <c r="N19">
        <v>94444</v>
      </c>
      <c r="O19">
        <v>3650</v>
      </c>
      <c r="P19">
        <v>6759333</v>
      </c>
    </row>
    <row r="20" spans="1:16" x14ac:dyDescent="0.3">
      <c r="A20">
        <v>65</v>
      </c>
      <c r="B20" t="s">
        <v>23</v>
      </c>
      <c r="C20" t="s">
        <v>90</v>
      </c>
      <c r="D20">
        <v>5</v>
      </c>
      <c r="E20" s="1">
        <v>40012</v>
      </c>
      <c r="F20" t="s">
        <v>16</v>
      </c>
      <c r="G20" t="s">
        <v>17</v>
      </c>
      <c r="H20" t="s">
        <v>18</v>
      </c>
      <c r="I20" t="s">
        <v>24</v>
      </c>
      <c r="J20" t="s">
        <v>25</v>
      </c>
      <c r="K20" t="s">
        <v>26</v>
      </c>
      <c r="L20" t="s">
        <v>27</v>
      </c>
      <c r="M20">
        <v>5034</v>
      </c>
      <c r="N20">
        <v>9321926</v>
      </c>
      <c r="O20">
        <v>360269</v>
      </c>
      <c r="P20">
        <v>667164717</v>
      </c>
    </row>
    <row r="21" spans="1:16" x14ac:dyDescent="0.3">
      <c r="A21">
        <v>66</v>
      </c>
      <c r="B21" t="s">
        <v>71</v>
      </c>
      <c r="C21" t="s">
        <v>90</v>
      </c>
      <c r="D21">
        <v>5</v>
      </c>
      <c r="E21" s="1">
        <v>40012</v>
      </c>
      <c r="F21" t="s">
        <v>16</v>
      </c>
      <c r="G21" t="s">
        <v>17</v>
      </c>
      <c r="H21" t="s">
        <v>18</v>
      </c>
      <c r="I21" t="s">
        <v>67</v>
      </c>
      <c r="J21" t="s">
        <v>68</v>
      </c>
      <c r="K21" t="s">
        <v>72</v>
      </c>
      <c r="L21" t="s">
        <v>73</v>
      </c>
      <c r="M21">
        <v>57630</v>
      </c>
      <c r="N21">
        <v>106722685</v>
      </c>
      <c r="O21">
        <v>18105077</v>
      </c>
      <c r="P21">
        <v>33527920375</v>
      </c>
    </row>
    <row r="22" spans="1:16" x14ac:dyDescent="0.3">
      <c r="A22">
        <v>67</v>
      </c>
      <c r="B22" t="s">
        <v>91</v>
      </c>
      <c r="C22" t="s">
        <v>90</v>
      </c>
      <c r="D22">
        <v>5</v>
      </c>
      <c r="E22" s="1">
        <v>40012</v>
      </c>
      <c r="F22" t="s">
        <v>29</v>
      </c>
      <c r="G22" t="s">
        <v>30</v>
      </c>
      <c r="H22" t="s">
        <v>92</v>
      </c>
      <c r="I22" t="s">
        <v>93</v>
      </c>
      <c r="J22" t="s">
        <v>94</v>
      </c>
      <c r="K22" t="s">
        <v>95</v>
      </c>
      <c r="L22" t="s">
        <v>96</v>
      </c>
      <c r="M22">
        <v>78</v>
      </c>
      <c r="N22">
        <v>144444</v>
      </c>
      <c r="O22">
        <v>4690</v>
      </c>
      <c r="P22">
        <v>8685740</v>
      </c>
    </row>
    <row r="23" spans="1:16" x14ac:dyDescent="0.3">
      <c r="A23">
        <v>68</v>
      </c>
      <c r="B23" t="s">
        <v>28</v>
      </c>
      <c r="C23" t="s">
        <v>90</v>
      </c>
      <c r="D23">
        <v>5</v>
      </c>
      <c r="E23" s="1">
        <v>40012</v>
      </c>
      <c r="F23" t="s">
        <v>29</v>
      </c>
      <c r="G23" t="s">
        <v>30</v>
      </c>
      <c r="H23" t="s">
        <v>31</v>
      </c>
      <c r="I23" t="s">
        <v>32</v>
      </c>
      <c r="J23" t="s">
        <v>33</v>
      </c>
      <c r="K23" t="s">
        <v>34</v>
      </c>
      <c r="L23" t="s">
        <v>35</v>
      </c>
      <c r="M23">
        <v>42</v>
      </c>
      <c r="N23">
        <v>77778</v>
      </c>
      <c r="O23">
        <v>263894</v>
      </c>
      <c r="P23">
        <v>488692191</v>
      </c>
    </row>
    <row r="24" spans="1:16" x14ac:dyDescent="0.3">
      <c r="A24">
        <v>69</v>
      </c>
      <c r="B24" t="s">
        <v>40</v>
      </c>
      <c r="C24" t="s">
        <v>90</v>
      </c>
      <c r="D24">
        <v>5</v>
      </c>
      <c r="E24" s="1">
        <v>40012</v>
      </c>
      <c r="F24" t="s">
        <v>41</v>
      </c>
      <c r="G24" t="s">
        <v>42</v>
      </c>
      <c r="H24" t="s">
        <v>43</v>
      </c>
      <c r="I24" t="s">
        <v>44</v>
      </c>
      <c r="J24" t="s">
        <v>45</v>
      </c>
      <c r="K24" t="s">
        <v>46</v>
      </c>
      <c r="L24" t="s">
        <v>47</v>
      </c>
      <c r="M24">
        <v>18</v>
      </c>
      <c r="N24">
        <v>33333</v>
      </c>
      <c r="O24">
        <v>1060</v>
      </c>
      <c r="P24">
        <v>1963495</v>
      </c>
    </row>
    <row r="25" spans="1:16" x14ac:dyDescent="0.3">
      <c r="A25">
        <v>70</v>
      </c>
      <c r="B25" t="s">
        <v>81</v>
      </c>
      <c r="C25" t="s">
        <v>90</v>
      </c>
      <c r="D25">
        <v>5</v>
      </c>
      <c r="E25" s="1">
        <v>40012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82</v>
      </c>
      <c r="M25">
        <v>311</v>
      </c>
      <c r="N25">
        <v>575926</v>
      </c>
      <c r="O25">
        <v>12824</v>
      </c>
      <c r="P25">
        <v>23747386</v>
      </c>
    </row>
    <row r="26" spans="1:16" x14ac:dyDescent="0.3">
      <c r="A26">
        <v>71</v>
      </c>
      <c r="B26" t="s">
        <v>97</v>
      </c>
      <c r="C26" t="s">
        <v>90</v>
      </c>
      <c r="D26">
        <v>5</v>
      </c>
      <c r="E26" s="1">
        <v>40012</v>
      </c>
      <c r="F26" t="s">
        <v>41</v>
      </c>
      <c r="G26" t="s">
        <v>42</v>
      </c>
      <c r="H26" t="s">
        <v>43</v>
      </c>
      <c r="I26" t="s">
        <v>44</v>
      </c>
      <c r="J26" t="s">
        <v>98</v>
      </c>
      <c r="K26" t="s">
        <v>99</v>
      </c>
      <c r="L26" t="s">
        <v>100</v>
      </c>
      <c r="M26">
        <v>57</v>
      </c>
      <c r="N26">
        <v>105556</v>
      </c>
      <c r="O26">
        <v>5689</v>
      </c>
      <c r="P26">
        <v>10535994</v>
      </c>
    </row>
    <row r="27" spans="1:16" x14ac:dyDescent="0.3">
      <c r="A27">
        <v>72</v>
      </c>
      <c r="B27" t="s">
        <v>101</v>
      </c>
      <c r="C27" t="s">
        <v>90</v>
      </c>
      <c r="D27">
        <v>5</v>
      </c>
      <c r="E27" s="1">
        <v>40012</v>
      </c>
      <c r="F27" t="s">
        <v>41</v>
      </c>
      <c r="G27" t="s">
        <v>42</v>
      </c>
      <c r="H27" t="s">
        <v>84</v>
      </c>
      <c r="I27" t="s">
        <v>102</v>
      </c>
      <c r="J27" t="s">
        <v>103</v>
      </c>
      <c r="K27" t="s">
        <v>104</v>
      </c>
      <c r="L27" t="s">
        <v>105</v>
      </c>
      <c r="M27">
        <v>109</v>
      </c>
      <c r="N27">
        <v>201852</v>
      </c>
      <c r="O27">
        <v>27893</v>
      </c>
      <c r="P27">
        <v>51653889</v>
      </c>
    </row>
    <row r="28" spans="1:16" x14ac:dyDescent="0.3">
      <c r="A28">
        <v>73</v>
      </c>
      <c r="B28" t="s">
        <v>106</v>
      </c>
      <c r="C28" t="s">
        <v>90</v>
      </c>
      <c r="D28">
        <v>5</v>
      </c>
      <c r="E28" s="1">
        <v>40012</v>
      </c>
      <c r="F28" t="s">
        <v>41</v>
      </c>
      <c r="G28" t="s">
        <v>42</v>
      </c>
      <c r="H28" t="s">
        <v>54</v>
      </c>
      <c r="I28" t="s">
        <v>61</v>
      </c>
      <c r="J28" t="s">
        <v>107</v>
      </c>
      <c r="K28" t="s">
        <v>108</v>
      </c>
      <c r="L28" t="s">
        <v>109</v>
      </c>
      <c r="M28">
        <v>16</v>
      </c>
      <c r="N28">
        <v>29630</v>
      </c>
      <c r="O28">
        <v>526138</v>
      </c>
      <c r="P28">
        <v>974330055</v>
      </c>
    </row>
    <row r="29" spans="1:16" x14ac:dyDescent="0.3">
      <c r="A29">
        <v>74</v>
      </c>
      <c r="B29" t="s">
        <v>59</v>
      </c>
      <c r="C29" t="s">
        <v>90</v>
      </c>
      <c r="D29">
        <v>5</v>
      </c>
      <c r="E29" s="1">
        <v>40012</v>
      </c>
      <c r="F29" t="s">
        <v>60</v>
      </c>
      <c r="G29" t="s">
        <v>42</v>
      </c>
      <c r="H29" t="s">
        <v>54</v>
      </c>
      <c r="I29" t="s">
        <v>61</v>
      </c>
      <c r="J29" t="s">
        <v>62</v>
      </c>
      <c r="K29" t="s">
        <v>63</v>
      </c>
      <c r="L29" t="s">
        <v>64</v>
      </c>
      <c r="M29">
        <v>449</v>
      </c>
      <c r="N29">
        <v>831481</v>
      </c>
      <c r="O29">
        <v>396724</v>
      </c>
      <c r="P29">
        <v>734674532</v>
      </c>
    </row>
    <row r="30" spans="1:16" x14ac:dyDescent="0.3">
      <c r="A30">
        <v>75</v>
      </c>
      <c r="B30" t="s">
        <v>110</v>
      </c>
      <c r="C30" t="s">
        <v>90</v>
      </c>
      <c r="D30">
        <v>5</v>
      </c>
      <c r="E30" s="1">
        <v>40012</v>
      </c>
      <c r="F30" t="s">
        <v>41</v>
      </c>
      <c r="G30" t="s">
        <v>42</v>
      </c>
      <c r="H30" t="s">
        <v>43</v>
      </c>
      <c r="I30" t="s">
        <v>49</v>
      </c>
      <c r="J30" t="s">
        <v>50</v>
      </c>
      <c r="K30" t="s">
        <v>111</v>
      </c>
      <c r="L30" t="s">
        <v>112</v>
      </c>
      <c r="M30">
        <v>403</v>
      </c>
      <c r="N30">
        <v>746296</v>
      </c>
      <c r="O30">
        <v>207302</v>
      </c>
      <c r="P30">
        <v>383891830</v>
      </c>
    </row>
    <row r="31" spans="1:16" x14ac:dyDescent="0.3">
      <c r="A31">
        <v>109</v>
      </c>
      <c r="B31" t="s">
        <v>28</v>
      </c>
      <c r="C31" t="s">
        <v>113</v>
      </c>
      <c r="D31">
        <v>6</v>
      </c>
      <c r="E31" s="1">
        <v>40037</v>
      </c>
      <c r="F31" t="s">
        <v>29</v>
      </c>
      <c r="G31" t="s">
        <v>30</v>
      </c>
      <c r="H31" t="s">
        <v>31</v>
      </c>
      <c r="I31" t="s">
        <v>32</v>
      </c>
      <c r="J31" t="s">
        <v>33</v>
      </c>
      <c r="K31" t="s">
        <v>34</v>
      </c>
      <c r="L31" t="s">
        <v>35</v>
      </c>
      <c r="M31">
        <v>10852</v>
      </c>
      <c r="N31">
        <v>20096296</v>
      </c>
      <c r="O31">
        <v>68185127</v>
      </c>
      <c r="P31">
        <v>126268753618</v>
      </c>
    </row>
    <row r="32" spans="1:16" x14ac:dyDescent="0.3">
      <c r="A32">
        <v>110</v>
      </c>
      <c r="B32" t="s">
        <v>38</v>
      </c>
      <c r="C32" t="s">
        <v>113</v>
      </c>
      <c r="D32">
        <v>6</v>
      </c>
      <c r="E32" s="1">
        <v>40037</v>
      </c>
      <c r="F32" t="s">
        <v>29</v>
      </c>
      <c r="G32" t="s">
        <v>30</v>
      </c>
      <c r="H32" t="s">
        <v>31</v>
      </c>
      <c r="I32" t="s">
        <v>32</v>
      </c>
      <c r="J32" t="s">
        <v>33</v>
      </c>
      <c r="K32" t="s">
        <v>34</v>
      </c>
      <c r="L32" t="s">
        <v>39</v>
      </c>
      <c r="M32">
        <v>4212</v>
      </c>
      <c r="N32">
        <v>7800000</v>
      </c>
      <c r="O32">
        <v>53893450</v>
      </c>
      <c r="P32">
        <v>99802684833</v>
      </c>
    </row>
    <row r="33" spans="1:16" x14ac:dyDescent="0.3">
      <c r="A33">
        <v>111</v>
      </c>
      <c r="B33" t="s">
        <v>81</v>
      </c>
      <c r="C33" t="s">
        <v>113</v>
      </c>
      <c r="D33">
        <v>6</v>
      </c>
      <c r="E33" s="1">
        <v>40037</v>
      </c>
      <c r="F33" t="s">
        <v>41</v>
      </c>
      <c r="G33" t="s">
        <v>42</v>
      </c>
      <c r="H33" t="s">
        <v>43</v>
      </c>
      <c r="I33" t="s">
        <v>44</v>
      </c>
      <c r="J33" t="s">
        <v>45</v>
      </c>
      <c r="K33" t="s">
        <v>46</v>
      </c>
      <c r="L33" t="s">
        <v>82</v>
      </c>
      <c r="M33">
        <v>417</v>
      </c>
      <c r="N33">
        <v>772222</v>
      </c>
      <c r="O33">
        <v>17194</v>
      </c>
      <c r="P33">
        <v>31841351</v>
      </c>
    </row>
    <row r="34" spans="1:16" x14ac:dyDescent="0.3">
      <c r="A34">
        <v>112</v>
      </c>
      <c r="B34" t="s">
        <v>101</v>
      </c>
      <c r="C34" t="s">
        <v>113</v>
      </c>
      <c r="D34">
        <v>6</v>
      </c>
      <c r="E34" s="1">
        <v>40037</v>
      </c>
      <c r="F34" t="s">
        <v>41</v>
      </c>
      <c r="G34" t="s">
        <v>42</v>
      </c>
      <c r="H34" t="s">
        <v>84</v>
      </c>
      <c r="I34" t="s">
        <v>102</v>
      </c>
      <c r="J34" t="s">
        <v>103</v>
      </c>
      <c r="K34" t="s">
        <v>104</v>
      </c>
      <c r="L34" t="s">
        <v>105</v>
      </c>
      <c r="M34">
        <v>7</v>
      </c>
      <c r="N34">
        <v>12963</v>
      </c>
      <c r="O34">
        <v>1791</v>
      </c>
      <c r="P34">
        <v>3317222</v>
      </c>
    </row>
    <row r="35" spans="1:16" x14ac:dyDescent="0.3">
      <c r="A35">
        <v>113</v>
      </c>
      <c r="B35" t="s">
        <v>83</v>
      </c>
      <c r="C35" t="s">
        <v>113</v>
      </c>
      <c r="D35">
        <v>6</v>
      </c>
      <c r="E35" s="1">
        <v>40037</v>
      </c>
      <c r="F35" t="s">
        <v>41</v>
      </c>
      <c r="G35" t="s">
        <v>42</v>
      </c>
      <c r="H35" t="s">
        <v>84</v>
      </c>
      <c r="I35" t="s">
        <v>85</v>
      </c>
      <c r="J35" t="s">
        <v>86</v>
      </c>
      <c r="K35" t="s">
        <v>87</v>
      </c>
      <c r="L35" t="s">
        <v>88</v>
      </c>
      <c r="M35">
        <v>109</v>
      </c>
      <c r="N35">
        <v>201852</v>
      </c>
      <c r="O35">
        <v>38641</v>
      </c>
      <c r="P35">
        <v>71556481</v>
      </c>
    </row>
    <row r="36" spans="1:16" x14ac:dyDescent="0.3">
      <c r="A36">
        <v>114</v>
      </c>
      <c r="B36" t="s">
        <v>53</v>
      </c>
      <c r="C36" t="s">
        <v>113</v>
      </c>
      <c r="D36">
        <v>6</v>
      </c>
      <c r="E36" s="1">
        <v>40037</v>
      </c>
      <c r="F36" t="s">
        <v>41</v>
      </c>
      <c r="G36" t="s">
        <v>42</v>
      </c>
      <c r="H36" t="s">
        <v>54</v>
      </c>
      <c r="I36" t="s">
        <v>55</v>
      </c>
      <c r="J36" t="s">
        <v>56</v>
      </c>
      <c r="K36" t="s">
        <v>57</v>
      </c>
      <c r="L36" t="s">
        <v>58</v>
      </c>
      <c r="M36">
        <v>14</v>
      </c>
      <c r="N36">
        <v>25926</v>
      </c>
      <c r="O36">
        <v>7969</v>
      </c>
      <c r="P36">
        <v>14757037</v>
      </c>
    </row>
    <row r="37" spans="1:16" x14ac:dyDescent="0.3">
      <c r="A37">
        <v>115</v>
      </c>
      <c r="B37" t="s">
        <v>59</v>
      </c>
      <c r="C37" t="s">
        <v>113</v>
      </c>
      <c r="D37">
        <v>6</v>
      </c>
      <c r="E37" s="1">
        <v>40037</v>
      </c>
      <c r="F37" t="s">
        <v>60</v>
      </c>
      <c r="G37" t="s">
        <v>42</v>
      </c>
      <c r="H37" t="s">
        <v>54</v>
      </c>
      <c r="I37" t="s">
        <v>61</v>
      </c>
      <c r="J37" t="s">
        <v>62</v>
      </c>
      <c r="K37" t="s">
        <v>63</v>
      </c>
      <c r="L37" t="s">
        <v>64</v>
      </c>
      <c r="M37">
        <v>33</v>
      </c>
      <c r="N37">
        <v>61111</v>
      </c>
      <c r="O37">
        <v>29158</v>
      </c>
      <c r="P37">
        <v>53996124</v>
      </c>
    </row>
    <row r="38" spans="1:16" x14ac:dyDescent="0.3">
      <c r="A38">
        <v>145</v>
      </c>
      <c r="B38" t="s">
        <v>28</v>
      </c>
      <c r="C38" t="s">
        <v>89</v>
      </c>
      <c r="D38">
        <v>8</v>
      </c>
      <c r="E38" s="1">
        <v>40037</v>
      </c>
      <c r="F38" t="s">
        <v>29</v>
      </c>
      <c r="G38" t="s">
        <v>30</v>
      </c>
      <c r="H38" t="s">
        <v>31</v>
      </c>
      <c r="I38" t="s">
        <v>32</v>
      </c>
      <c r="J38" t="s">
        <v>33</v>
      </c>
      <c r="K38" t="s">
        <v>34</v>
      </c>
      <c r="L38" t="s">
        <v>35</v>
      </c>
      <c r="M38">
        <v>218</v>
      </c>
      <c r="N38">
        <v>403704</v>
      </c>
      <c r="O38">
        <v>1369734</v>
      </c>
      <c r="P38">
        <v>2536545180</v>
      </c>
    </row>
    <row r="39" spans="1:16" x14ac:dyDescent="0.3">
      <c r="A39">
        <v>146</v>
      </c>
      <c r="B39" t="s">
        <v>81</v>
      </c>
      <c r="C39" t="s">
        <v>89</v>
      </c>
      <c r="D39">
        <v>8</v>
      </c>
      <c r="E39" s="1">
        <v>40037</v>
      </c>
      <c r="F39" t="s">
        <v>41</v>
      </c>
      <c r="G39" t="s">
        <v>42</v>
      </c>
      <c r="H39" t="s">
        <v>43</v>
      </c>
      <c r="I39" t="s">
        <v>44</v>
      </c>
      <c r="J39" t="s">
        <v>45</v>
      </c>
      <c r="K39" t="s">
        <v>46</v>
      </c>
      <c r="L39" t="s">
        <v>82</v>
      </c>
      <c r="M39">
        <v>56</v>
      </c>
      <c r="N39">
        <v>103704</v>
      </c>
      <c r="O39">
        <v>2309</v>
      </c>
      <c r="P39">
        <v>4276057</v>
      </c>
    </row>
    <row r="40" spans="1:16" x14ac:dyDescent="0.3">
      <c r="A40">
        <v>237</v>
      </c>
      <c r="B40" t="s">
        <v>38</v>
      </c>
      <c r="C40" t="s">
        <v>66</v>
      </c>
      <c r="D40">
        <v>19</v>
      </c>
      <c r="E40" s="1">
        <v>40037</v>
      </c>
      <c r="F40" t="s">
        <v>29</v>
      </c>
      <c r="G40" t="s">
        <v>30</v>
      </c>
      <c r="H40" t="s">
        <v>31</v>
      </c>
      <c r="I40" t="s">
        <v>32</v>
      </c>
      <c r="J40" t="s">
        <v>33</v>
      </c>
      <c r="K40" t="s">
        <v>34</v>
      </c>
      <c r="L40" t="s">
        <v>39</v>
      </c>
      <c r="M40">
        <v>271</v>
      </c>
      <c r="N40">
        <v>501852</v>
      </c>
      <c r="O40">
        <v>3467504</v>
      </c>
      <c r="P40">
        <v>6421302847</v>
      </c>
    </row>
    <row r="41" spans="1:16" x14ac:dyDescent="0.3">
      <c r="A41">
        <v>137</v>
      </c>
      <c r="B41" t="s">
        <v>28</v>
      </c>
      <c r="C41" t="s">
        <v>114</v>
      </c>
      <c r="D41">
        <v>7</v>
      </c>
      <c r="E41" s="1">
        <v>40038</v>
      </c>
      <c r="F41" t="s">
        <v>29</v>
      </c>
      <c r="G41" t="s">
        <v>30</v>
      </c>
      <c r="H41" t="s">
        <v>31</v>
      </c>
      <c r="I41" t="s">
        <v>32</v>
      </c>
      <c r="J41" t="s">
        <v>33</v>
      </c>
      <c r="K41" t="s">
        <v>34</v>
      </c>
      <c r="L41" t="s">
        <v>35</v>
      </c>
      <c r="M41">
        <v>1119</v>
      </c>
      <c r="N41">
        <v>2072222</v>
      </c>
      <c r="O41">
        <v>7030884</v>
      </c>
      <c r="P41">
        <v>13020156220</v>
      </c>
    </row>
    <row r="42" spans="1:16" x14ac:dyDescent="0.3">
      <c r="A42">
        <v>138</v>
      </c>
      <c r="B42" t="s">
        <v>83</v>
      </c>
      <c r="C42" t="s">
        <v>114</v>
      </c>
      <c r="D42">
        <v>7</v>
      </c>
      <c r="E42" s="1">
        <v>40038</v>
      </c>
      <c r="F42" t="s">
        <v>41</v>
      </c>
      <c r="G42" t="s">
        <v>42</v>
      </c>
      <c r="H42" t="s">
        <v>84</v>
      </c>
      <c r="I42" t="s">
        <v>85</v>
      </c>
      <c r="J42" t="s">
        <v>86</v>
      </c>
      <c r="K42" t="s">
        <v>87</v>
      </c>
      <c r="L42" t="s">
        <v>88</v>
      </c>
      <c r="M42">
        <v>442</v>
      </c>
      <c r="N42">
        <v>818519</v>
      </c>
      <c r="O42">
        <v>156689</v>
      </c>
      <c r="P42">
        <v>290164815</v>
      </c>
    </row>
    <row r="43" spans="1:16" x14ac:dyDescent="0.3">
      <c r="A43">
        <v>241</v>
      </c>
      <c r="B43" t="s">
        <v>40</v>
      </c>
      <c r="C43" t="s">
        <v>15</v>
      </c>
      <c r="D43">
        <v>20</v>
      </c>
      <c r="E43" s="1">
        <v>40038</v>
      </c>
      <c r="F43" t="s">
        <v>41</v>
      </c>
      <c r="G43" t="s">
        <v>42</v>
      </c>
      <c r="H43" t="s">
        <v>43</v>
      </c>
      <c r="I43" t="s">
        <v>44</v>
      </c>
      <c r="J43" t="s">
        <v>45</v>
      </c>
      <c r="K43" t="s">
        <v>46</v>
      </c>
      <c r="L43" t="s">
        <v>47</v>
      </c>
      <c r="M43">
        <v>117</v>
      </c>
      <c r="N43">
        <v>216667</v>
      </c>
      <c r="O43">
        <v>6892</v>
      </c>
      <c r="P43">
        <v>12762720</v>
      </c>
    </row>
    <row r="44" spans="1:16" x14ac:dyDescent="0.3">
      <c r="A44">
        <v>153</v>
      </c>
      <c r="B44" t="s">
        <v>23</v>
      </c>
      <c r="C44" t="s">
        <v>90</v>
      </c>
      <c r="D44">
        <v>9</v>
      </c>
      <c r="E44" s="1">
        <v>40039</v>
      </c>
      <c r="F44" t="s">
        <v>16</v>
      </c>
      <c r="G44" t="s">
        <v>17</v>
      </c>
      <c r="H44" t="s">
        <v>18</v>
      </c>
      <c r="I44" t="s">
        <v>24</v>
      </c>
      <c r="J44" t="s">
        <v>25</v>
      </c>
      <c r="K44" t="s">
        <v>26</v>
      </c>
      <c r="L44" t="s">
        <v>27</v>
      </c>
      <c r="M44">
        <v>707</v>
      </c>
      <c r="N44">
        <v>1309259</v>
      </c>
      <c r="O44">
        <v>50600</v>
      </c>
      <c r="P44">
        <v>93702910</v>
      </c>
    </row>
    <row r="45" spans="1:16" x14ac:dyDescent="0.3">
      <c r="A45">
        <v>154</v>
      </c>
      <c r="B45" t="s">
        <v>36</v>
      </c>
      <c r="C45" t="s">
        <v>90</v>
      </c>
      <c r="D45">
        <v>9</v>
      </c>
      <c r="E45" s="1">
        <v>40039</v>
      </c>
      <c r="F45" t="s">
        <v>29</v>
      </c>
      <c r="G45" t="s">
        <v>30</v>
      </c>
      <c r="H45" t="s">
        <v>31</v>
      </c>
      <c r="I45" t="s">
        <v>32</v>
      </c>
      <c r="J45" t="s">
        <v>33</v>
      </c>
      <c r="K45" t="s">
        <v>34</v>
      </c>
      <c r="L45" t="s">
        <v>37</v>
      </c>
      <c r="M45">
        <v>57</v>
      </c>
      <c r="N45">
        <v>105556</v>
      </c>
      <c r="O45">
        <v>332400</v>
      </c>
      <c r="P45">
        <v>615555811</v>
      </c>
    </row>
    <row r="46" spans="1:16" x14ac:dyDescent="0.3">
      <c r="A46">
        <v>155</v>
      </c>
      <c r="B46" t="s">
        <v>40</v>
      </c>
      <c r="C46" t="s">
        <v>90</v>
      </c>
      <c r="D46">
        <v>9</v>
      </c>
      <c r="E46" s="1">
        <v>40039</v>
      </c>
      <c r="F46" t="s">
        <v>41</v>
      </c>
      <c r="G46" t="s">
        <v>42</v>
      </c>
      <c r="H46" t="s">
        <v>43</v>
      </c>
      <c r="I46" t="s">
        <v>44</v>
      </c>
      <c r="J46" t="s">
        <v>45</v>
      </c>
      <c r="K46" t="s">
        <v>46</v>
      </c>
      <c r="L46" t="s">
        <v>47</v>
      </c>
      <c r="M46">
        <v>17</v>
      </c>
      <c r="N46">
        <v>31481</v>
      </c>
      <c r="O46">
        <v>1001</v>
      </c>
      <c r="P46">
        <v>1854412</v>
      </c>
    </row>
    <row r="47" spans="1:16" x14ac:dyDescent="0.3">
      <c r="A47">
        <v>156</v>
      </c>
      <c r="B47" t="s">
        <v>97</v>
      </c>
      <c r="C47" t="s">
        <v>90</v>
      </c>
      <c r="D47">
        <v>9</v>
      </c>
      <c r="E47" s="1">
        <v>40039</v>
      </c>
      <c r="F47" t="s">
        <v>41</v>
      </c>
      <c r="G47" t="s">
        <v>42</v>
      </c>
      <c r="H47" t="s">
        <v>43</v>
      </c>
      <c r="I47" t="s">
        <v>44</v>
      </c>
      <c r="J47" t="s">
        <v>98</v>
      </c>
      <c r="K47" t="s">
        <v>99</v>
      </c>
      <c r="L47" t="s">
        <v>100</v>
      </c>
      <c r="M47">
        <v>37</v>
      </c>
      <c r="N47">
        <v>68519</v>
      </c>
      <c r="O47">
        <v>3693</v>
      </c>
      <c r="P47">
        <v>6839154</v>
      </c>
    </row>
    <row r="48" spans="1:16" x14ac:dyDescent="0.3">
      <c r="A48">
        <v>157</v>
      </c>
      <c r="B48" t="s">
        <v>83</v>
      </c>
      <c r="C48" t="s">
        <v>90</v>
      </c>
      <c r="D48">
        <v>9</v>
      </c>
      <c r="E48" s="1">
        <v>40039</v>
      </c>
      <c r="F48" t="s">
        <v>41</v>
      </c>
      <c r="G48" t="s">
        <v>42</v>
      </c>
      <c r="H48" t="s">
        <v>84</v>
      </c>
      <c r="I48" t="s">
        <v>85</v>
      </c>
      <c r="J48" t="s">
        <v>86</v>
      </c>
      <c r="K48" t="s">
        <v>87</v>
      </c>
      <c r="L48" t="s">
        <v>88</v>
      </c>
      <c r="M48">
        <v>2</v>
      </c>
      <c r="N48">
        <v>3704</v>
      </c>
      <c r="O48">
        <v>709</v>
      </c>
      <c r="P48">
        <v>1312963</v>
      </c>
    </row>
    <row r="49" spans="1:16" x14ac:dyDescent="0.3">
      <c r="A49">
        <v>158</v>
      </c>
      <c r="B49" t="s">
        <v>59</v>
      </c>
      <c r="C49" t="s">
        <v>90</v>
      </c>
      <c r="D49">
        <v>9</v>
      </c>
      <c r="E49" s="1">
        <v>40039</v>
      </c>
      <c r="F49" t="s">
        <v>60</v>
      </c>
      <c r="G49" t="s">
        <v>42</v>
      </c>
      <c r="H49" t="s">
        <v>54</v>
      </c>
      <c r="I49" t="s">
        <v>61</v>
      </c>
      <c r="J49" t="s">
        <v>62</v>
      </c>
      <c r="K49" t="s">
        <v>63</v>
      </c>
      <c r="L49" t="s">
        <v>64</v>
      </c>
      <c r="M49">
        <v>9</v>
      </c>
      <c r="N49">
        <v>16667</v>
      </c>
      <c r="O49">
        <v>7952</v>
      </c>
      <c r="P49">
        <v>14726216</v>
      </c>
    </row>
    <row r="50" spans="1:16" x14ac:dyDescent="0.3">
      <c r="A50">
        <v>245</v>
      </c>
      <c r="B50" t="s">
        <v>40</v>
      </c>
      <c r="C50" t="s">
        <v>113</v>
      </c>
      <c r="D50">
        <v>21</v>
      </c>
      <c r="E50" s="1">
        <v>40068</v>
      </c>
      <c r="F50" t="s">
        <v>41</v>
      </c>
      <c r="G50" t="s">
        <v>42</v>
      </c>
      <c r="H50" t="s">
        <v>43</v>
      </c>
      <c r="I50" t="s">
        <v>44</v>
      </c>
      <c r="J50" t="s">
        <v>45</v>
      </c>
      <c r="K50" t="s">
        <v>46</v>
      </c>
      <c r="L50" t="s">
        <v>47</v>
      </c>
      <c r="M50">
        <v>58</v>
      </c>
      <c r="N50">
        <v>107407</v>
      </c>
      <c r="O50">
        <v>3416</v>
      </c>
      <c r="P50">
        <v>6326819</v>
      </c>
    </row>
    <row r="51" spans="1:16" x14ac:dyDescent="0.3">
      <c r="A51">
        <v>246</v>
      </c>
      <c r="B51" t="s">
        <v>59</v>
      </c>
      <c r="C51" t="s">
        <v>113</v>
      </c>
      <c r="D51">
        <v>21</v>
      </c>
      <c r="E51" s="1">
        <v>40068</v>
      </c>
      <c r="F51" t="s">
        <v>60</v>
      </c>
      <c r="G51" t="s">
        <v>42</v>
      </c>
      <c r="H51" t="s">
        <v>54</v>
      </c>
      <c r="I51" t="s">
        <v>61</v>
      </c>
      <c r="J51" t="s">
        <v>62</v>
      </c>
      <c r="K51" t="s">
        <v>63</v>
      </c>
      <c r="L51" t="s">
        <v>64</v>
      </c>
      <c r="M51">
        <v>90</v>
      </c>
      <c r="N51">
        <v>166667</v>
      </c>
      <c r="O51">
        <v>79522</v>
      </c>
      <c r="P51">
        <v>147262156</v>
      </c>
    </row>
    <row r="52" spans="1:16" x14ac:dyDescent="0.3">
      <c r="A52">
        <v>177</v>
      </c>
      <c r="B52" t="s">
        <v>38</v>
      </c>
      <c r="C52" t="s">
        <v>89</v>
      </c>
      <c r="D52">
        <v>10</v>
      </c>
      <c r="E52" s="1">
        <v>40072</v>
      </c>
      <c r="F52" t="s">
        <v>29</v>
      </c>
      <c r="G52" t="s">
        <v>30</v>
      </c>
      <c r="H52" t="s">
        <v>31</v>
      </c>
      <c r="I52" t="s">
        <v>32</v>
      </c>
      <c r="J52" t="s">
        <v>33</v>
      </c>
      <c r="K52" t="s">
        <v>34</v>
      </c>
      <c r="L52" t="s">
        <v>39</v>
      </c>
      <c r="M52">
        <v>301</v>
      </c>
      <c r="N52">
        <v>557870</v>
      </c>
      <c r="O52">
        <v>3854559</v>
      </c>
      <c r="P52">
        <v>7138071891</v>
      </c>
    </row>
    <row r="53" spans="1:16" x14ac:dyDescent="0.3">
      <c r="A53">
        <v>178</v>
      </c>
      <c r="B53" t="s">
        <v>97</v>
      </c>
      <c r="C53" t="s">
        <v>89</v>
      </c>
      <c r="D53">
        <v>10</v>
      </c>
      <c r="E53" s="1">
        <v>40072</v>
      </c>
      <c r="F53" t="s">
        <v>41</v>
      </c>
      <c r="G53" t="s">
        <v>42</v>
      </c>
      <c r="H53" t="s">
        <v>43</v>
      </c>
      <c r="I53" t="s">
        <v>44</v>
      </c>
      <c r="J53" t="s">
        <v>98</v>
      </c>
      <c r="K53" t="s">
        <v>99</v>
      </c>
      <c r="L53" t="s">
        <v>100</v>
      </c>
      <c r="M53">
        <v>174511</v>
      </c>
      <c r="N53">
        <v>323169185</v>
      </c>
      <c r="O53">
        <v>17418796</v>
      </c>
      <c r="P53">
        <v>32257029384</v>
      </c>
    </row>
    <row r="54" spans="1:16" x14ac:dyDescent="0.3">
      <c r="A54">
        <v>179</v>
      </c>
      <c r="B54" t="s">
        <v>83</v>
      </c>
      <c r="C54" t="s">
        <v>89</v>
      </c>
      <c r="D54">
        <v>10</v>
      </c>
      <c r="E54" s="1">
        <v>40072</v>
      </c>
      <c r="F54" t="s">
        <v>41</v>
      </c>
      <c r="G54" t="s">
        <v>42</v>
      </c>
      <c r="H54" t="s">
        <v>84</v>
      </c>
      <c r="I54" t="s">
        <v>85</v>
      </c>
      <c r="J54" t="s">
        <v>86</v>
      </c>
      <c r="K54" t="s">
        <v>87</v>
      </c>
      <c r="L54" t="s">
        <v>88</v>
      </c>
      <c r="M54">
        <v>505</v>
      </c>
      <c r="N54">
        <v>935648</v>
      </c>
      <c r="O54">
        <v>179111</v>
      </c>
      <c r="P54">
        <v>331687269</v>
      </c>
    </row>
    <row r="55" spans="1:16" x14ac:dyDescent="0.3">
      <c r="A55">
        <v>189</v>
      </c>
      <c r="B55" t="s">
        <v>28</v>
      </c>
      <c r="C55" t="s">
        <v>90</v>
      </c>
      <c r="D55">
        <v>11</v>
      </c>
      <c r="E55" s="1">
        <v>40072</v>
      </c>
      <c r="F55" t="s">
        <v>29</v>
      </c>
      <c r="G55" t="s">
        <v>30</v>
      </c>
      <c r="H55" t="s">
        <v>31</v>
      </c>
      <c r="I55" t="s">
        <v>32</v>
      </c>
      <c r="J55" t="s">
        <v>33</v>
      </c>
      <c r="K55" t="s">
        <v>34</v>
      </c>
      <c r="L55" t="s">
        <v>35</v>
      </c>
      <c r="M55">
        <v>1854</v>
      </c>
      <c r="N55">
        <v>3433333</v>
      </c>
      <c r="O55">
        <v>11649026</v>
      </c>
      <c r="P55">
        <v>21572269555</v>
      </c>
    </row>
    <row r="56" spans="1:16" x14ac:dyDescent="0.3">
      <c r="A56">
        <v>190</v>
      </c>
      <c r="B56" t="s">
        <v>115</v>
      </c>
      <c r="C56" t="s">
        <v>90</v>
      </c>
      <c r="D56">
        <v>11</v>
      </c>
      <c r="E56" s="1">
        <v>40072</v>
      </c>
      <c r="F56" t="s">
        <v>41</v>
      </c>
      <c r="G56" t="s">
        <v>42</v>
      </c>
      <c r="H56" t="s">
        <v>43</v>
      </c>
      <c r="I56" t="s">
        <v>116</v>
      </c>
      <c r="J56" t="s">
        <v>117</v>
      </c>
      <c r="K56" t="s">
        <v>118</v>
      </c>
      <c r="L56" t="s">
        <v>119</v>
      </c>
      <c r="M56">
        <v>277</v>
      </c>
      <c r="N56">
        <v>512963</v>
      </c>
      <c r="O56">
        <v>233491</v>
      </c>
      <c r="P56">
        <v>432391141</v>
      </c>
    </row>
    <row r="57" spans="1:16" x14ac:dyDescent="0.3">
      <c r="A57">
        <v>191</v>
      </c>
      <c r="B57" t="s">
        <v>97</v>
      </c>
      <c r="C57" t="s">
        <v>90</v>
      </c>
      <c r="D57">
        <v>11</v>
      </c>
      <c r="E57" s="1">
        <v>40072</v>
      </c>
      <c r="F57" t="s">
        <v>41</v>
      </c>
      <c r="G57" t="s">
        <v>42</v>
      </c>
      <c r="H57" t="s">
        <v>43</v>
      </c>
      <c r="I57" t="s">
        <v>44</v>
      </c>
      <c r="J57" t="s">
        <v>98</v>
      </c>
      <c r="K57" t="s">
        <v>99</v>
      </c>
      <c r="L57" t="s">
        <v>100</v>
      </c>
      <c r="M57">
        <v>385</v>
      </c>
      <c r="N57">
        <v>712963</v>
      </c>
      <c r="O57">
        <v>38429</v>
      </c>
      <c r="P57">
        <v>71164171</v>
      </c>
    </row>
    <row r="58" spans="1:16" x14ac:dyDescent="0.3">
      <c r="A58">
        <v>192</v>
      </c>
      <c r="B58" t="s">
        <v>83</v>
      </c>
      <c r="C58" t="s">
        <v>90</v>
      </c>
      <c r="D58">
        <v>11</v>
      </c>
      <c r="E58" s="1">
        <v>40072</v>
      </c>
      <c r="F58" t="s">
        <v>41</v>
      </c>
      <c r="G58" t="s">
        <v>42</v>
      </c>
      <c r="H58" t="s">
        <v>84</v>
      </c>
      <c r="I58" t="s">
        <v>85</v>
      </c>
      <c r="J58" t="s">
        <v>86</v>
      </c>
      <c r="K58" t="s">
        <v>87</v>
      </c>
      <c r="L58" t="s">
        <v>88</v>
      </c>
      <c r="M58">
        <v>507</v>
      </c>
      <c r="N58">
        <v>938889</v>
      </c>
      <c r="O58">
        <v>179732</v>
      </c>
      <c r="P58">
        <v>332836111</v>
      </c>
    </row>
    <row r="59" spans="1:16" x14ac:dyDescent="0.3">
      <c r="A59">
        <v>193</v>
      </c>
      <c r="B59" t="s">
        <v>110</v>
      </c>
      <c r="C59" t="s">
        <v>90</v>
      </c>
      <c r="D59">
        <v>11</v>
      </c>
      <c r="E59" s="1">
        <v>40072</v>
      </c>
      <c r="F59" t="s">
        <v>41</v>
      </c>
      <c r="G59" t="s">
        <v>42</v>
      </c>
      <c r="H59" t="s">
        <v>43</v>
      </c>
      <c r="I59" t="s">
        <v>49</v>
      </c>
      <c r="J59" t="s">
        <v>50</v>
      </c>
      <c r="K59" t="s">
        <v>111</v>
      </c>
      <c r="L59" t="s">
        <v>112</v>
      </c>
      <c r="M59">
        <v>51</v>
      </c>
      <c r="N59">
        <v>94444</v>
      </c>
      <c r="O59">
        <v>26234</v>
      </c>
      <c r="P59">
        <v>48581844</v>
      </c>
    </row>
    <row r="60" spans="1:16" x14ac:dyDescent="0.3">
      <c r="A60">
        <v>209</v>
      </c>
      <c r="B60" t="s">
        <v>81</v>
      </c>
      <c r="C60" t="s">
        <v>15</v>
      </c>
      <c r="D60">
        <v>12</v>
      </c>
      <c r="E60" s="1">
        <v>40072</v>
      </c>
      <c r="F60" t="s">
        <v>41</v>
      </c>
      <c r="G60" t="s">
        <v>42</v>
      </c>
      <c r="H60" t="s">
        <v>43</v>
      </c>
      <c r="I60" t="s">
        <v>44</v>
      </c>
      <c r="J60" t="s">
        <v>45</v>
      </c>
      <c r="K60" t="s">
        <v>46</v>
      </c>
      <c r="L60" t="s">
        <v>82</v>
      </c>
      <c r="M60">
        <v>33</v>
      </c>
      <c r="N60">
        <v>61111</v>
      </c>
      <c r="O60">
        <v>1361</v>
      </c>
      <c r="P60">
        <v>2519819</v>
      </c>
    </row>
    <row r="61" spans="1:16" x14ac:dyDescent="0.3">
      <c r="A61">
        <v>210</v>
      </c>
      <c r="B61" t="s">
        <v>59</v>
      </c>
      <c r="C61" t="s">
        <v>15</v>
      </c>
      <c r="D61">
        <v>12</v>
      </c>
      <c r="E61" s="1">
        <v>40072</v>
      </c>
      <c r="F61" t="s">
        <v>60</v>
      </c>
      <c r="G61" t="s">
        <v>42</v>
      </c>
      <c r="H61" t="s">
        <v>54</v>
      </c>
      <c r="I61" t="s">
        <v>61</v>
      </c>
      <c r="J61" t="s">
        <v>62</v>
      </c>
      <c r="K61" t="s">
        <v>63</v>
      </c>
      <c r="L61" t="s">
        <v>64</v>
      </c>
      <c r="M61">
        <v>57</v>
      </c>
      <c r="N61">
        <v>105556</v>
      </c>
      <c r="O61">
        <v>50364</v>
      </c>
      <c r="P61">
        <v>93266032</v>
      </c>
    </row>
    <row r="62" spans="1:16" x14ac:dyDescent="0.3">
      <c r="A62">
        <v>217</v>
      </c>
      <c r="B62" t="s">
        <v>97</v>
      </c>
      <c r="C62" t="s">
        <v>66</v>
      </c>
      <c r="D62">
        <v>13</v>
      </c>
      <c r="E62" s="1">
        <v>40073</v>
      </c>
      <c r="F62" t="s">
        <v>41</v>
      </c>
      <c r="G62" t="s">
        <v>42</v>
      </c>
      <c r="H62" t="s">
        <v>43</v>
      </c>
      <c r="I62" t="s">
        <v>44</v>
      </c>
      <c r="J62" t="s">
        <v>98</v>
      </c>
      <c r="K62" t="s">
        <v>99</v>
      </c>
      <c r="L62" t="s">
        <v>100</v>
      </c>
      <c r="M62">
        <v>606</v>
      </c>
      <c r="N62">
        <v>1122222</v>
      </c>
      <c r="O62">
        <v>60488</v>
      </c>
      <c r="P62">
        <v>112014254</v>
      </c>
    </row>
    <row r="63" spans="1:16" x14ac:dyDescent="0.3">
      <c r="A63">
        <v>221</v>
      </c>
      <c r="B63" t="s">
        <v>81</v>
      </c>
      <c r="C63" t="s">
        <v>120</v>
      </c>
      <c r="D63">
        <v>15</v>
      </c>
      <c r="E63" s="1">
        <v>40074</v>
      </c>
      <c r="F63" t="s">
        <v>41</v>
      </c>
      <c r="G63" t="s">
        <v>42</v>
      </c>
      <c r="H63" t="s">
        <v>43</v>
      </c>
      <c r="I63" t="s">
        <v>44</v>
      </c>
      <c r="J63" t="s">
        <v>45</v>
      </c>
      <c r="K63" t="s">
        <v>46</v>
      </c>
      <c r="L63" t="s">
        <v>82</v>
      </c>
      <c r="M63">
        <v>12</v>
      </c>
      <c r="N63">
        <v>22222</v>
      </c>
      <c r="O63">
        <v>495</v>
      </c>
      <c r="P63">
        <v>916298</v>
      </c>
    </row>
    <row r="64" spans="1:16" x14ac:dyDescent="0.3">
      <c r="A64">
        <v>222</v>
      </c>
      <c r="B64" t="s">
        <v>59</v>
      </c>
      <c r="C64" t="s">
        <v>120</v>
      </c>
      <c r="D64">
        <v>15</v>
      </c>
      <c r="E64" s="1">
        <v>40074</v>
      </c>
      <c r="F64" t="s">
        <v>60</v>
      </c>
      <c r="G64" t="s">
        <v>42</v>
      </c>
      <c r="H64" t="s">
        <v>54</v>
      </c>
      <c r="I64" t="s">
        <v>61</v>
      </c>
      <c r="J64" t="s">
        <v>62</v>
      </c>
      <c r="K64" t="s">
        <v>63</v>
      </c>
      <c r="L64" t="s">
        <v>64</v>
      </c>
      <c r="M64">
        <v>39</v>
      </c>
      <c r="N64">
        <v>72222</v>
      </c>
      <c r="O64">
        <v>34459</v>
      </c>
      <c r="P64">
        <v>63813601</v>
      </c>
    </row>
  </sheetData>
  <sortState xmlns:xlrd2="http://schemas.microsoft.com/office/spreadsheetml/2017/richdata2" ref="A2:P64">
    <sortCondition ref="E1:E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METADATA</vt:lpstr>
      <vt:lpstr>ALGAL DIMENSIONS &amp; CELL VOLUMES</vt:lpstr>
      <vt:lpstr>WIDE REPS PERIPHYTON TAXONOMY</vt:lpstr>
      <vt:lpstr>LONG REPS PERIPHYTON TAXONOMY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Kyle Paradis</cp:lastModifiedBy>
  <dcterms:created xsi:type="dcterms:W3CDTF">2021-03-08T22:55:27Z</dcterms:created>
  <dcterms:modified xsi:type="dcterms:W3CDTF">2021-03-24T16:35:14Z</dcterms:modified>
</cp:coreProperties>
</file>